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VukeyaR\Desktop\"/>
    </mc:Choice>
  </mc:AlternateContent>
  <xr:revisionPtr revIDLastSave="0" documentId="8_{4DDA8229-3A6F-4C6D-9C1E-D96442F97776}" xr6:coauthVersionLast="47" xr6:coauthVersionMax="47" xr10:uidLastSave="{00000000-0000-0000-0000-000000000000}"/>
  <bookViews>
    <workbookView xWindow="-120" yWindow="-120" windowWidth="29040" windowHeight="15840" xr2:uid="{00000000-000D-0000-FFFF-FFFF00000000}"/>
  </bookViews>
  <sheets>
    <sheet name="Summary" sheetId="1" r:id="rId1"/>
    <sheet name="P and Gs" sheetId="2" r:id="rId2"/>
    <sheet name="Building Works Summary" sheetId="3" r:id="rId3"/>
    <sheet name="Building Works" sheetId="4" r:id="rId4"/>
    <sheet name="Electr summ" sheetId="9" r:id="rId5"/>
    <sheet name="Electrical Inst" sheetId="8" r:id="rId6"/>
    <sheet name="mech summ" sheetId="13" r:id="rId7"/>
    <sheet name="Bill 1- Otter Pools" sheetId="10" r:id="rId8"/>
    <sheet name="Bill 2-Seal Pool" sheetId="11" r:id="rId9"/>
    <sheet name="Bill 3-Penguin Pool" sheetId="12"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s>
  <definedNames>
    <definedName name="\A" localSheetId="2">#REF!</definedName>
    <definedName name="\A" localSheetId="1">#REF!</definedName>
    <definedName name="\A" localSheetId="0">#REF!</definedName>
    <definedName name="\A">#REF!</definedName>
    <definedName name="\B" localSheetId="2">#REF!</definedName>
    <definedName name="\B" localSheetId="1">#REF!</definedName>
    <definedName name="\B" localSheetId="0">#REF!</definedName>
    <definedName name="\B">#REF!</definedName>
    <definedName name="\C" localSheetId="2">#REF!</definedName>
    <definedName name="\C" localSheetId="1">#REF!</definedName>
    <definedName name="\C" localSheetId="0">#REF!</definedName>
    <definedName name="\C">#REF!</definedName>
    <definedName name="\D" localSheetId="2">#REF!</definedName>
    <definedName name="\D" localSheetId="1">#REF!</definedName>
    <definedName name="\D" localSheetId="0">#REF!</definedName>
    <definedName name="\D">#REF!</definedName>
    <definedName name="\E" localSheetId="2">#REF!</definedName>
    <definedName name="\E" localSheetId="1">#REF!</definedName>
    <definedName name="\E" localSheetId="0">#REF!</definedName>
    <definedName name="\E">#REF!</definedName>
    <definedName name="\F" localSheetId="2">#REF!</definedName>
    <definedName name="\F" localSheetId="1">#REF!</definedName>
    <definedName name="\F" localSheetId="0">#REF!</definedName>
    <definedName name="\F">#REF!</definedName>
    <definedName name="\G" localSheetId="2">#REF!</definedName>
    <definedName name="\G" localSheetId="1">#REF!</definedName>
    <definedName name="\G" localSheetId="0">#REF!</definedName>
    <definedName name="\G">#REF!</definedName>
    <definedName name="\H" localSheetId="2">#REF!</definedName>
    <definedName name="\H" localSheetId="1">#REF!</definedName>
    <definedName name="\H" localSheetId="0">#REF!</definedName>
    <definedName name="\H">#REF!</definedName>
    <definedName name="\J" localSheetId="2">#REF!</definedName>
    <definedName name="\J" localSheetId="1">#REF!</definedName>
    <definedName name="\J" localSheetId="0">#REF!</definedName>
    <definedName name="\J">#REF!</definedName>
    <definedName name="\K" localSheetId="2">#REF!</definedName>
    <definedName name="\K" localSheetId="1">#REF!</definedName>
    <definedName name="\K" localSheetId="0">#REF!</definedName>
    <definedName name="\K">#REF!</definedName>
    <definedName name="\L" localSheetId="2">#REF!</definedName>
    <definedName name="\L">#REF!</definedName>
    <definedName name="\P" localSheetId="2">#REF!</definedName>
    <definedName name="\P">#REF!</definedName>
    <definedName name="\Q" localSheetId="2">#REF!</definedName>
    <definedName name="\Q" localSheetId="1">#REF!</definedName>
    <definedName name="\Q" localSheetId="0">#REF!</definedName>
    <definedName name="\Q">#REF!</definedName>
    <definedName name="\x" localSheetId="2">#REF!</definedName>
    <definedName name="\x" localSheetId="1">#REF!</definedName>
    <definedName name="\x" localSheetId="0">#REF!</definedName>
    <definedName name="\x">#REF!</definedName>
    <definedName name="\z" localSheetId="2">#REF!</definedName>
    <definedName name="\z" localSheetId="1">#REF!</definedName>
    <definedName name="\z" localSheetId="0">#REF!</definedName>
    <definedName name="\z">#REF!</definedName>
    <definedName name="_______________" localSheetId="2">'[1]22 March 2000'!#REF!</definedName>
    <definedName name="_______________" localSheetId="1">'[2]22 March 2000'!#REF!</definedName>
    <definedName name="_______________">'[1]22 March 2000'!#REF!</definedName>
    <definedName name="_____________________sec12">#REF!</definedName>
    <definedName name="_____________________SEC1200">#REF!</definedName>
    <definedName name="____________________sec12">#REF!</definedName>
    <definedName name="____________________SEC1200">#REF!</definedName>
    <definedName name="___________________sec12">#REF!</definedName>
    <definedName name="___________________SEC1200">#REF!</definedName>
    <definedName name="__________________sec12">#REF!</definedName>
    <definedName name="__________________SEC1200">#REF!</definedName>
    <definedName name="_________________sec12">#REF!</definedName>
    <definedName name="_________________SEC1200">#REF!</definedName>
    <definedName name="________________sec12">#REF!</definedName>
    <definedName name="________________SEC1200">#REF!</definedName>
    <definedName name="_______________sec12">#REF!</definedName>
    <definedName name="_______________SEC1200">#REF!</definedName>
    <definedName name="______________sec12">#REF!</definedName>
    <definedName name="______________SEC1200">#REF!</definedName>
    <definedName name="_____________sec12">#REF!</definedName>
    <definedName name="_____________SEC1200">#REF!</definedName>
    <definedName name="____________sec12">#REF!</definedName>
    <definedName name="____________SEC1200">#REF!</definedName>
    <definedName name="___________sec12">#REF!</definedName>
    <definedName name="___________SEC1200">#REF!</definedName>
    <definedName name="__________sec12">#REF!</definedName>
    <definedName name="__________SEC1200">#REF!</definedName>
    <definedName name="_________sec12">#REF!</definedName>
    <definedName name="_________SEC1200">#REF!</definedName>
    <definedName name="________sec12">#REF!</definedName>
    <definedName name="________SEC1200">#REF!</definedName>
    <definedName name="_______sec12">#REF!</definedName>
    <definedName name="_______SEC1200">#REF!</definedName>
    <definedName name="______sec12">#REF!</definedName>
    <definedName name="______SEC1200">#REF!</definedName>
    <definedName name="_____sec12">#REF!</definedName>
    <definedName name="_____SEC1200">#REF!</definedName>
    <definedName name="____sec12">#REF!</definedName>
    <definedName name="____SEC1200">#REF!</definedName>
    <definedName name="___A69000" localSheetId="2">#REF!</definedName>
    <definedName name="___A69000">#REF!</definedName>
    <definedName name="___A80000" localSheetId="2">#REF!</definedName>
    <definedName name="___A80000">#REF!</definedName>
    <definedName name="___INDEX_SHEET___ASAP_Utilities">#REF!</definedName>
    <definedName name="___sec12">#REF!</definedName>
    <definedName name="___SEC1200" localSheetId="2">#REF!</definedName>
    <definedName name="___SEC1200" localSheetId="1">#REF!</definedName>
    <definedName name="___SEC1200" localSheetId="0">#REF!</definedName>
    <definedName name="___SEC1200">#REF!</definedName>
    <definedName name="__123Graph_A" localSheetId="2" hidden="1">[3]PROGRESS!#REF!</definedName>
    <definedName name="__123Graph_A" localSheetId="1" hidden="1">[4]PROGRESS!#REF!</definedName>
    <definedName name="__123Graph_A" localSheetId="0" hidden="1">[4]PROGRESS!#REF!</definedName>
    <definedName name="__123Graph_A" hidden="1">[3]PROGRESS!#REF!</definedName>
    <definedName name="__123Graph_ACOMB" localSheetId="2" hidden="1">#REF!</definedName>
    <definedName name="__123Graph_ACOMB" hidden="1">#REF!</definedName>
    <definedName name="__123Graph_AY1" localSheetId="2" hidden="1">#REF!</definedName>
    <definedName name="__123Graph_AY1" hidden="1">#REF!</definedName>
    <definedName name="__123Graph_AY2" localSheetId="2" hidden="1">#REF!</definedName>
    <definedName name="__123Graph_AY2" hidden="1">#REF!</definedName>
    <definedName name="__123Graph_AY3" localSheetId="2" hidden="1">#REF!</definedName>
    <definedName name="__123Graph_AY3" hidden="1">#REF!</definedName>
    <definedName name="__123Graph_B" localSheetId="2" hidden="1">[3]PROGRESS!#REF!</definedName>
    <definedName name="__123Graph_B" localSheetId="1" hidden="1">[4]PROGRESS!#REF!</definedName>
    <definedName name="__123Graph_B" localSheetId="0" hidden="1">[4]PROGRESS!#REF!</definedName>
    <definedName name="__123Graph_B" hidden="1">[3]PROGRESS!#REF!</definedName>
    <definedName name="__123Graph_BCOMB" localSheetId="2" hidden="1">#REF!</definedName>
    <definedName name="__123Graph_BCOMB" hidden="1">#REF!</definedName>
    <definedName name="__123Graph_C" localSheetId="2" hidden="1">'[5]PHASE ONE'!#REF!</definedName>
    <definedName name="__123Graph_C" hidden="1">'[5]PHASE ONE'!#REF!</definedName>
    <definedName name="__123Graph_CCOMB" localSheetId="2" hidden="1">#REF!</definedName>
    <definedName name="__123Graph_CCOMB" hidden="1">#REF!</definedName>
    <definedName name="__123Graph_D" hidden="1">'[5]PHASE ONE'!$E$71:$E$80</definedName>
    <definedName name="__123Graph_DCOMB" localSheetId="2" hidden="1">#REF!</definedName>
    <definedName name="__123Graph_DCOMB" hidden="1">#REF!</definedName>
    <definedName name="__123Graph_E" localSheetId="2" hidden="1">'[5]PHASE ONE'!#REF!</definedName>
    <definedName name="__123Graph_E" hidden="1">'[5]PHASE ONE'!#REF!</definedName>
    <definedName name="__123Graph_F" hidden="1">'[5]PHASE ONE'!$F$71:$F$80</definedName>
    <definedName name="__123Graph_X" localSheetId="2" hidden="1">[3]PROGRESS!#REF!</definedName>
    <definedName name="__123Graph_X" localSheetId="1" hidden="1">[4]PROGRESS!#REF!</definedName>
    <definedName name="__123Graph_X" localSheetId="0" hidden="1">[4]PROGRESS!#REF!</definedName>
    <definedName name="__123Graph_X" hidden="1">[3]PROGRESS!#REF!</definedName>
    <definedName name="__A69000" localSheetId="2">#REF!</definedName>
    <definedName name="__A69000">#REF!</definedName>
    <definedName name="__A80000" localSheetId="2">#REF!</definedName>
    <definedName name="__A80000">#REF!</definedName>
    <definedName name="__IntlFixup" hidden="1">TRUE</definedName>
    <definedName name="__sec12">#REF!</definedName>
    <definedName name="__SEC1200">#REF!</definedName>
    <definedName name="_1_____________ANNEXURE__A" localSheetId="2">#REF!</definedName>
    <definedName name="_1_____________ANNEXURE__A">#REF!</definedName>
    <definedName name="_1__123Graph_A1_94" localSheetId="2" hidden="1">[3]PROGRESS!#REF!</definedName>
    <definedName name="_1__123Graph_A1_94" localSheetId="1" hidden="1">[4]PROGRESS!#REF!</definedName>
    <definedName name="_1__123Graph_A1_94" localSheetId="0" hidden="1">[4]PROGRESS!#REF!</definedName>
    <definedName name="_1__123Graph_A1_94" hidden="1">[3]PROGRESS!#REF!</definedName>
    <definedName name="_1__123Graph_AS_KURWE" localSheetId="2" hidden="1">#REF!</definedName>
    <definedName name="_1__123Graph_AS_KURWE" hidden="1">#REF!</definedName>
    <definedName name="_10_________ANNEXURE__B" localSheetId="2">#REF!</definedName>
    <definedName name="_10_________ANNEXURE__B">#REF!</definedName>
    <definedName name="_1000" localSheetId="2">#REF!</definedName>
    <definedName name="_1000" localSheetId="1">#REF!</definedName>
    <definedName name="_1000" localSheetId="0">#REF!</definedName>
    <definedName name="_1000">#REF!</definedName>
    <definedName name="_11________ANNEXURE__A" localSheetId="2">#REF!</definedName>
    <definedName name="_11________ANNEXURE__A">#REF!</definedName>
    <definedName name="_12________ANNEXURE__B" localSheetId="2">#REF!</definedName>
    <definedName name="_12________ANNEXURE__B">#REF!</definedName>
    <definedName name="_13" localSheetId="2">#REF!</definedName>
    <definedName name="_13" localSheetId="1">#REF!</definedName>
    <definedName name="_13" localSheetId="0">#REF!</definedName>
    <definedName name="_13">#REF!</definedName>
    <definedName name="_13_______ANNEXURE__A" localSheetId="2">#REF!</definedName>
    <definedName name="_13_______ANNEXURE__A">#REF!</definedName>
    <definedName name="_14" localSheetId="2">#REF!</definedName>
    <definedName name="_14" localSheetId="1">#REF!</definedName>
    <definedName name="_14" localSheetId="0">#REF!</definedName>
    <definedName name="_14">#REF!</definedName>
    <definedName name="_14_______ANNEXURE__B" localSheetId="2">#REF!</definedName>
    <definedName name="_14_______ANNEXURE__B">#REF!</definedName>
    <definedName name="_15" localSheetId="2">#REF!</definedName>
    <definedName name="_15" localSheetId="1">#REF!</definedName>
    <definedName name="_15" localSheetId="0">#REF!</definedName>
    <definedName name="_15">#REF!</definedName>
    <definedName name="_15______ANNEXURE__A" localSheetId="2">#REF!</definedName>
    <definedName name="_15______ANNEXURE__A">#REF!</definedName>
    <definedName name="_16______ANNEXURE__B" localSheetId="2">#REF!</definedName>
    <definedName name="_16______ANNEXURE__B">#REF!</definedName>
    <definedName name="_16_Aug_05">[6]Info!$B$80</definedName>
    <definedName name="_17" localSheetId="2">#REF!</definedName>
    <definedName name="_17" localSheetId="1">#REF!</definedName>
    <definedName name="_17" localSheetId="0">#REF!</definedName>
    <definedName name="_17">#REF!</definedName>
    <definedName name="_17_____ANNEXURE__A" localSheetId="2">#REF!</definedName>
    <definedName name="_17_____ANNEXURE__A">#REF!</definedName>
    <definedName name="_18" localSheetId="2">#REF!</definedName>
    <definedName name="_18" localSheetId="1">#REF!</definedName>
    <definedName name="_18" localSheetId="0">#REF!</definedName>
    <definedName name="_18">#REF!</definedName>
    <definedName name="_18_____ANNEXURE__B" localSheetId="2">#REF!</definedName>
    <definedName name="_18_____ANNEXURE__B">#REF!</definedName>
    <definedName name="_19____ANNEXURE__A" localSheetId="2">#REF!</definedName>
    <definedName name="_19____ANNEXURE__A">#REF!</definedName>
    <definedName name="_1ANNEXURE__A" localSheetId="2">#REF!</definedName>
    <definedName name="_1ANNEXURE__A">#REF!</definedName>
    <definedName name="_2_____________ANNEXURE__B" localSheetId="2">#REF!</definedName>
    <definedName name="_2_____________ANNEXURE__B">#REF!</definedName>
    <definedName name="_2__123Graph_APROGRESS_4_95" localSheetId="2" hidden="1">[3]PROGRESS!#REF!</definedName>
    <definedName name="_2__123Graph_APROGRESS_4_95" localSheetId="1" hidden="1">[4]PROGRESS!#REF!</definedName>
    <definedName name="_2__123Graph_APROGRESS_4_95" localSheetId="0" hidden="1">[4]PROGRESS!#REF!</definedName>
    <definedName name="_2__123Graph_APROGRESS_4_95" hidden="1">[3]PROGRESS!#REF!</definedName>
    <definedName name="_20____ANNEXURE__B" localSheetId="2">#REF!</definedName>
    <definedName name="_20____ANNEXURE__B">#REF!</definedName>
    <definedName name="_21" localSheetId="2">#REF!</definedName>
    <definedName name="_21" localSheetId="1">#REF!</definedName>
    <definedName name="_21" localSheetId="0">#REF!</definedName>
    <definedName name="_21">#REF!</definedName>
    <definedName name="_21___ANNEXURE__A" localSheetId="2">#REF!</definedName>
    <definedName name="_21___ANNEXURE__A">#REF!</definedName>
    <definedName name="_22___ANNEXURE__B" localSheetId="2">#REF!</definedName>
    <definedName name="_22___ANNEXURE__B">#REF!</definedName>
    <definedName name="_23" localSheetId="2">#REF!</definedName>
    <definedName name="_23" localSheetId="1">#REF!</definedName>
    <definedName name="_23" localSheetId="0">#REF!</definedName>
    <definedName name="_23">#REF!</definedName>
    <definedName name="_23__ANNEXURE__A" localSheetId="2">#REF!</definedName>
    <definedName name="_23__ANNEXURE__A">#REF!</definedName>
    <definedName name="_24__ANNEXURE__B" localSheetId="2">#REF!</definedName>
    <definedName name="_24__ANNEXURE__B">#REF!</definedName>
    <definedName name="_29_ANNEXURE__A" localSheetId="2">#REF!</definedName>
    <definedName name="_29_ANNEXURE__A">#REF!</definedName>
    <definedName name="_2ANNEXURE__B" localSheetId="2">#REF!</definedName>
    <definedName name="_2ANNEXURE__B">#REF!</definedName>
    <definedName name="_3____________ANNEXURE__A" localSheetId="2">#REF!</definedName>
    <definedName name="_3____________ANNEXURE__A">#REF!</definedName>
    <definedName name="_3__123Graph_ATEM1_94" localSheetId="2" hidden="1">[3]PROGRESS!#REF!</definedName>
    <definedName name="_3__123Graph_ATEM1_94" localSheetId="1" hidden="1">[4]PROGRESS!#REF!</definedName>
    <definedName name="_3__123Graph_ATEM1_94" localSheetId="0" hidden="1">[4]PROGRESS!#REF!</definedName>
    <definedName name="_3__123Graph_ATEM1_94" hidden="1">[3]PROGRESS!#REF!</definedName>
    <definedName name="_33" localSheetId="2">#REF!</definedName>
    <definedName name="_33" localSheetId="1">#REF!</definedName>
    <definedName name="_33" localSheetId="0">#REF!</definedName>
    <definedName name="_33">#REF!</definedName>
    <definedName name="_34" localSheetId="2">#REF!</definedName>
    <definedName name="_34" localSheetId="1">#REF!</definedName>
    <definedName name="_34" localSheetId="0">#REF!</definedName>
    <definedName name="_34">#REF!</definedName>
    <definedName name="_34_ANNEXURE__A" localSheetId="2">#REF!</definedName>
    <definedName name="_34_ANNEXURE__A">#REF!</definedName>
    <definedName name="_34_ANNEXURE__B" localSheetId="2">#REF!</definedName>
    <definedName name="_34_ANNEXURE__B">#REF!</definedName>
    <definedName name="_35" localSheetId="2">#REF!</definedName>
    <definedName name="_35" localSheetId="1">#REF!</definedName>
    <definedName name="_35" localSheetId="0">#REF!</definedName>
    <definedName name="_35">#REF!</definedName>
    <definedName name="_39" localSheetId="2">#REF!</definedName>
    <definedName name="_39" localSheetId="1">#REF!</definedName>
    <definedName name="_39" localSheetId="0">#REF!</definedName>
    <definedName name="_39">#REF!</definedName>
    <definedName name="_4____________ANNEXURE__B" localSheetId="2">#REF!</definedName>
    <definedName name="_4____________ANNEXURE__B">#REF!</definedName>
    <definedName name="_4__123Graph_B1_94" localSheetId="2" hidden="1">[3]PROGRESS!#REF!</definedName>
    <definedName name="_4__123Graph_B1_94" localSheetId="1" hidden="1">[4]PROGRESS!#REF!</definedName>
    <definedName name="_4__123Graph_B1_94" localSheetId="0" hidden="1">[4]PROGRESS!#REF!</definedName>
    <definedName name="_4__123Graph_B1_94" hidden="1">[3]PROGRESS!#REF!</definedName>
    <definedName name="_41" localSheetId="2">#REF!</definedName>
    <definedName name="_41" localSheetId="1">#REF!</definedName>
    <definedName name="_41" localSheetId="0">#REF!</definedName>
    <definedName name="_41">#REF!</definedName>
    <definedName name="_42" localSheetId="2">#REF!</definedName>
    <definedName name="_42" localSheetId="1">#REF!</definedName>
    <definedName name="_42" localSheetId="0">#REF!</definedName>
    <definedName name="_42">#REF!</definedName>
    <definedName name="_43ANNEXURE__A" localSheetId="2">#REF!</definedName>
    <definedName name="_43ANNEXURE__A">#REF!</definedName>
    <definedName name="_44" localSheetId="2">#REF!</definedName>
    <definedName name="_44" localSheetId="1">#REF!</definedName>
    <definedName name="_44" localSheetId="0">#REF!</definedName>
    <definedName name="_44">#REF!</definedName>
    <definedName name="_44_ANNEXURE__B" localSheetId="2">#REF!</definedName>
    <definedName name="_44_ANNEXURE__B">#REF!</definedName>
    <definedName name="_45" localSheetId="2">#REF!</definedName>
    <definedName name="_45" localSheetId="1">#REF!</definedName>
    <definedName name="_45" localSheetId="0">#REF!</definedName>
    <definedName name="_45">#REF!</definedName>
    <definedName name="_46ANNEXURE__A" localSheetId="2">#REF!</definedName>
    <definedName name="_46ANNEXURE__A">#REF!</definedName>
    <definedName name="_48" localSheetId="2">#REF!</definedName>
    <definedName name="_48" localSheetId="1">#REF!</definedName>
    <definedName name="_48" localSheetId="0">#REF!</definedName>
    <definedName name="_48">#REF!</definedName>
    <definedName name="_48ANNEXURE__B" localSheetId="2">#REF!</definedName>
    <definedName name="_48ANNEXURE__B">#REF!</definedName>
    <definedName name="_5___________ANNEXURE__A" localSheetId="2">#REF!</definedName>
    <definedName name="_5___________ANNEXURE__A">#REF!</definedName>
    <definedName name="_5__123Graph_BPROGRESS_4_95" localSheetId="2" hidden="1">[3]PROGRESS!#REF!</definedName>
    <definedName name="_5__123Graph_BPROGRESS_4_95" localSheetId="1" hidden="1">[4]PROGRESS!#REF!</definedName>
    <definedName name="_5__123Graph_BPROGRESS_4_95" localSheetId="0" hidden="1">[4]PROGRESS!#REF!</definedName>
    <definedName name="_5__123Graph_BPROGRESS_4_95" hidden="1">[3]PROGRESS!#REF!</definedName>
    <definedName name="_50" localSheetId="2">#REF!</definedName>
    <definedName name="_50" localSheetId="1">#REF!</definedName>
    <definedName name="_50" localSheetId="0">#REF!</definedName>
    <definedName name="_50">#REF!</definedName>
    <definedName name="_51" localSheetId="2">#REF!</definedName>
    <definedName name="_51" localSheetId="1">#REF!</definedName>
    <definedName name="_51" localSheetId="0">#REF!</definedName>
    <definedName name="_51">#REF!</definedName>
    <definedName name="_525V" localSheetId="2">#REF!</definedName>
    <definedName name="_525V">#REF!</definedName>
    <definedName name="_52ANNEXURE__B" localSheetId="2">#REF!</definedName>
    <definedName name="_52ANNEXURE__B">#REF!</definedName>
    <definedName name="_54" localSheetId="2">#REF!</definedName>
    <definedName name="_54" localSheetId="1">#REF!</definedName>
    <definedName name="_54" localSheetId="0">#REF!</definedName>
    <definedName name="_54">#REF!</definedName>
    <definedName name="_55" localSheetId="2">#REF!</definedName>
    <definedName name="_55" localSheetId="1">#REF!</definedName>
    <definedName name="_55" localSheetId="0">#REF!</definedName>
    <definedName name="_55">#REF!</definedName>
    <definedName name="_56" localSheetId="2">#REF!</definedName>
    <definedName name="_56" localSheetId="1">#REF!</definedName>
    <definedName name="_56" localSheetId="0">#REF!</definedName>
    <definedName name="_56">#REF!</definedName>
    <definedName name="_57" localSheetId="2">#REF!</definedName>
    <definedName name="_57" localSheetId="1">#REF!</definedName>
    <definedName name="_57" localSheetId="0">#REF!</definedName>
    <definedName name="_57">#REF!</definedName>
    <definedName name="_58" localSheetId="2">#REF!</definedName>
    <definedName name="_58" localSheetId="1">#REF!</definedName>
    <definedName name="_58" localSheetId="0">#REF!</definedName>
    <definedName name="_58">#REF!</definedName>
    <definedName name="_59" localSheetId="2">#REF!</definedName>
    <definedName name="_59" localSheetId="1">#REF!</definedName>
    <definedName name="_59" localSheetId="0">#REF!</definedName>
    <definedName name="_59">#REF!</definedName>
    <definedName name="_6___________ANNEXURE__B" localSheetId="2">#REF!</definedName>
    <definedName name="_6___________ANNEXURE__B">#REF!</definedName>
    <definedName name="_6__123Graph_BTEM1_94" localSheetId="2" hidden="1">[3]PROGRESS!#REF!</definedName>
    <definedName name="_6__123Graph_BTEM1_94" localSheetId="1" hidden="1">[4]PROGRESS!#REF!</definedName>
    <definedName name="_6__123Graph_BTEM1_94" localSheetId="0" hidden="1">[4]PROGRESS!#REF!</definedName>
    <definedName name="_6__123Graph_BTEM1_94" hidden="1">[3]PROGRESS!#REF!</definedName>
    <definedName name="_66" localSheetId="2">#REF!</definedName>
    <definedName name="_66" localSheetId="1">#REF!</definedName>
    <definedName name="_66" localSheetId="0">#REF!</definedName>
    <definedName name="_66">#REF!</definedName>
    <definedName name="_7__________ANNEXURE__A" localSheetId="2">#REF!</definedName>
    <definedName name="_7__________ANNEXURE__A">#REF!</definedName>
    <definedName name="_7__123Graph_X1_94" localSheetId="2" hidden="1">[3]PROGRESS!#REF!</definedName>
    <definedName name="_7__123Graph_X1_94" localSheetId="1" hidden="1">[4]PROGRESS!#REF!</definedName>
    <definedName name="_7__123Graph_X1_94" localSheetId="0" hidden="1">[4]PROGRESS!#REF!</definedName>
    <definedName name="_7__123Graph_X1_94" hidden="1">[3]PROGRESS!#REF!</definedName>
    <definedName name="_8__________ANNEXURE__B" localSheetId="2">#REF!</definedName>
    <definedName name="_8__________ANNEXURE__B">#REF!</definedName>
    <definedName name="_8__123Graph_XPROGRESS_4_95" localSheetId="2" hidden="1">[3]PROGRESS!#REF!</definedName>
    <definedName name="_8__123Graph_XPROGRESS_4_95" localSheetId="1" hidden="1">[4]PROGRESS!#REF!</definedName>
    <definedName name="_8__123Graph_XPROGRESS_4_95" localSheetId="0" hidden="1">[4]PROGRESS!#REF!</definedName>
    <definedName name="_8__123Graph_XPROGRESS_4_95" hidden="1">[3]PROGRESS!#REF!</definedName>
    <definedName name="_81" localSheetId="2">#REF!</definedName>
    <definedName name="_81" localSheetId="1">#REF!</definedName>
    <definedName name="_81" localSheetId="0">#REF!</definedName>
    <definedName name="_81">#REF!</definedName>
    <definedName name="_9_________ANNEXURE__A" localSheetId="2">#REF!</definedName>
    <definedName name="_9_________ANNEXURE__A">#REF!</definedName>
    <definedName name="_9__123Graph_XTEM1_94" localSheetId="2" hidden="1">[3]PROGRESS!#REF!</definedName>
    <definedName name="_9__123Graph_XTEM1_94" localSheetId="1" hidden="1">[4]PROGRESS!#REF!</definedName>
    <definedName name="_9__123Graph_XTEM1_94" localSheetId="0" hidden="1">[4]PROGRESS!#REF!</definedName>
    <definedName name="_9__123Graph_XTEM1_94" hidden="1">[3]PROGRESS!#REF!</definedName>
    <definedName name="_915MH_rings">[7]MATERIAL!$E$86</definedName>
    <definedName name="_915MH_spacer_ring">[7]MATERIAL!$E$87</definedName>
    <definedName name="_A100000">#REF!</definedName>
    <definedName name="_A69000" localSheetId="2">#REF!</definedName>
    <definedName name="_A69000">#REF!</definedName>
    <definedName name="_A80000" localSheetId="2">#REF!</definedName>
    <definedName name="_A80000">#REF!</definedName>
    <definedName name="_DV" localSheetId="2">#REF!</definedName>
    <definedName name="_DV" localSheetId="1">#REF!</definedName>
    <definedName name="_DV" localSheetId="0">#REF!</definedName>
    <definedName name="_DV">#REF!</definedName>
    <definedName name="_Fill" localSheetId="2" hidden="1">[8]PRELIMIN!#REF!</definedName>
    <definedName name="_Fill" hidden="1">[8]PRELIMIN!#REF!</definedName>
    <definedName name="_xlnm._FilterDatabase" localSheetId="6" hidden="1">'mech summ'!$A$3:$F$4</definedName>
    <definedName name="_H_O_CHARGES" localSheetId="2">'[1]22 March 2000'!#REF!</definedName>
    <definedName name="_H_O_CHARGES" localSheetId="1">'[2]22 March 2000'!#REF!</definedName>
    <definedName name="_H_O_CHARGES">'[1]22 March 2000'!#REF!</definedName>
    <definedName name="_Key1" localSheetId="2" hidden="1">#REF!</definedName>
    <definedName name="_Key1" hidden="1">#REF!</definedName>
    <definedName name="_Key2" localSheetId="2" hidden="1">#REF!</definedName>
    <definedName name="_Key2" hidden="1">#REF!</definedName>
    <definedName name="_Order1" hidden="1">255</definedName>
    <definedName name="_Order2" hidden="1">255</definedName>
    <definedName name="_Parse_In" localSheetId="2" hidden="1">#REF!</definedName>
    <definedName name="_Parse_In" hidden="1">#REF!</definedName>
    <definedName name="_Parse_Out" localSheetId="2" hidden="1">#REF!</definedName>
    <definedName name="_Parse_Out" localSheetId="1" hidden="1">#REF!</definedName>
    <definedName name="_Parse_Out" localSheetId="0" hidden="1">#REF!</definedName>
    <definedName name="_Parse_Out" hidden="1">#REF!</definedName>
    <definedName name="_R8">[7]MATERIAL!$E$61</definedName>
    <definedName name="_Regression_Int">1</definedName>
    <definedName name="_S193">[7]MATERIAL!$E$68</definedName>
    <definedName name="_S245">[7]MATERIAL!$E$69</definedName>
    <definedName name="_sec12" localSheetId="2">#REF!</definedName>
    <definedName name="_sec12" localSheetId="1">#REF!</definedName>
    <definedName name="_sec12" localSheetId="0">#REF!</definedName>
    <definedName name="_sec12">#REF!</definedName>
    <definedName name="_SEC1200" localSheetId="2">#REF!</definedName>
    <definedName name="_SEC1200" localSheetId="1">#REF!</definedName>
    <definedName name="_SEC1200" localSheetId="0">#REF!</definedName>
    <definedName name="_SEC1200">#REF!</definedName>
    <definedName name="_SEC1500" localSheetId="2">#REF!</definedName>
    <definedName name="_SEC1500">#REF!</definedName>
    <definedName name="_SEC5900" localSheetId="2">#REF!</definedName>
    <definedName name="_SEC5900">#REF!</definedName>
    <definedName name="_SEC8100" localSheetId="2">#REF!</definedName>
    <definedName name="_SEC8100">#REF!</definedName>
    <definedName name="_SHR1">'[9]Customize Your Invoice'!$D$30</definedName>
    <definedName name="_Sort" localSheetId="2" hidden="1">#REF!</definedName>
    <definedName name="_Sort" hidden="1">#REF!</definedName>
    <definedName name="_SW1">'[10]LABOUR RATES'!$N$40</definedName>
    <definedName name="_SW2">'[10]LABOUR RATES'!$M$40</definedName>
    <definedName name="_SW3">'[11]LABOUR RATES'!$L$38</definedName>
    <definedName name="_SW4">'[10]LABOUR RATES'!$K$40</definedName>
    <definedName name="_sw5">'[12]LABOUR RATES'!$G$40</definedName>
    <definedName name="_sw5678">'[12]LABOUR RATES'!$K$40</definedName>
    <definedName name="_sw7">'[12]LABOUR RATES'!$N$40</definedName>
    <definedName name="_sw9">'[12]LABOUR RATES'!$M$40</definedName>
    <definedName name="_Table2_In2" localSheetId="2" hidden="1">'[13]FEAS(INPUT)'!#REF!</definedName>
    <definedName name="_Table2_In2" hidden="1">'[13]FEAS(INPUT)'!#REF!</definedName>
    <definedName name="_Table2_Out" localSheetId="2" hidden="1">'[13]FEAS(INPUT)'!#REF!</definedName>
    <definedName name="_Table2_Out" hidden="1">'[13]FEAS(INPUT)'!#REF!</definedName>
    <definedName name="_tax1" localSheetId="2">#REF!</definedName>
    <definedName name="_tax1" localSheetId="1">#REF!</definedName>
    <definedName name="_tax1" localSheetId="0">#REF!</definedName>
    <definedName name="_tax1">#REF!</definedName>
    <definedName name="_tax2" localSheetId="2">#REF!</definedName>
    <definedName name="_tax2" localSheetId="1">#REF!</definedName>
    <definedName name="_tax2" localSheetId="0">#REF!</definedName>
    <definedName name="_tax2">#REF!</definedName>
    <definedName name="_tax3" localSheetId="2">#REF!</definedName>
    <definedName name="_tax3" localSheetId="1">#REF!</definedName>
    <definedName name="_tax3" localSheetId="0">#REF!</definedName>
    <definedName name="_tax3">#REF!</definedName>
    <definedName name="_tax4" localSheetId="2">#REF!</definedName>
    <definedName name="_tax4" localSheetId="1">#REF!</definedName>
    <definedName name="_tax4" localSheetId="0">#REF!</definedName>
    <definedName name="_tax4">#REF!</definedName>
    <definedName name="_V1">IF(Val_Ent,Header_Row+[0]!N,Header_Row)</definedName>
    <definedName name="_xz01" localSheetId="7">'Bill 1- Otter Pools'!#REF!</definedName>
    <definedName name="_xz01" localSheetId="6">'mech summ'!$F$44</definedName>
    <definedName name="_xz01">#REF!</definedName>
    <definedName name="_xz02" localSheetId="7">'Bill 1- Otter Pools'!#REF!</definedName>
    <definedName name="_xz02" localSheetId="6">'mech summ'!#REF!</definedName>
    <definedName name="_xz02">#REF!</definedName>
    <definedName name="_xz03" localSheetId="7">'Bill 1- Otter Pools'!#REF!</definedName>
    <definedName name="_xz03" localSheetId="6">'mech summ'!#REF!</definedName>
    <definedName name="_xz03">#REF!</definedName>
    <definedName name="_xz04" localSheetId="7">'Bill 1- Otter Pools'!#REF!</definedName>
    <definedName name="_xz04" localSheetId="6">'mech summ'!#REF!</definedName>
    <definedName name="_xz04">#REF!</definedName>
    <definedName name="_xz05" localSheetId="7">'Bill 1- Otter Pools'!#REF!</definedName>
    <definedName name="_xz05" localSheetId="6">'mech summ'!#REF!</definedName>
    <definedName name="_xz05">#REF!</definedName>
    <definedName name="_xz06" localSheetId="7">'Bill 1- Otter Pools'!#REF!</definedName>
    <definedName name="_xz06" localSheetId="6">'mech summ'!#REF!</definedName>
    <definedName name="_xz06">#REF!</definedName>
    <definedName name="_xz07" localSheetId="7">'Bill 1- Otter Pools'!#REF!</definedName>
    <definedName name="_xz07" localSheetId="6">'mech summ'!#REF!</definedName>
    <definedName name="_xz07">#REF!</definedName>
    <definedName name="_xz08" localSheetId="7">'Bill 1- Otter Pools'!#REF!</definedName>
    <definedName name="_xz08" localSheetId="6">'mech summ'!#REF!</definedName>
    <definedName name="_xz08">#REF!</definedName>
    <definedName name="_xz09" localSheetId="7">'Bill 1- Otter Pools'!#REF!</definedName>
    <definedName name="_xz09" localSheetId="6">'mech summ'!#REF!</definedName>
    <definedName name="_xz09">#REF!</definedName>
    <definedName name="_Y12">[7]MATERIAL!$E$63</definedName>
    <definedName name="_y30">[7]MATERIAL!$E$64</definedName>
    <definedName name="_Y8">[7]MATERIAL!$E$62</definedName>
    <definedName name="a" localSheetId="2">#REF!</definedName>
    <definedName name="a" localSheetId="1">#REF!</definedName>
    <definedName name="a" localSheetId="0">#REF!</definedName>
    <definedName name="a">#REF!</definedName>
    <definedName name="a0" localSheetId="2">#REF!</definedName>
    <definedName name="a0">#REF!</definedName>
    <definedName name="aa">'[14]Claim Summary'!#REF!</definedName>
    <definedName name="aaa" localSheetId="2">#REF!</definedName>
    <definedName name="aaa" localSheetId="1">#REF!</definedName>
    <definedName name="aaa" localSheetId="0">#REF!</definedName>
    <definedName name="aaa">#REF!</definedName>
    <definedName name="Acc_1">#REF!</definedName>
    <definedName name="Acc_1.1">#REF!</definedName>
    <definedName name="accc">#REF!</definedName>
    <definedName name="Action">[15]Notes!$B$51:$B$61</definedName>
    <definedName name="Activity">[15]Notes!$B$6:$B$14</definedName>
    <definedName name="air_hose">[7]PLANT!$E$13</definedName>
    <definedName name="AIRCON" localSheetId="2">#REF!</definedName>
    <definedName name="AIRCON">#REF!</definedName>
    <definedName name="ALL" localSheetId="2">#REF!</definedName>
    <definedName name="ALL" localSheetId="1">#REF!</definedName>
    <definedName name="ALL" localSheetId="0">#REF!</definedName>
    <definedName name="ALL">#REF!</definedName>
    <definedName name="ALU">"AL PVC SWA PVC FR 1KV"</definedName>
    <definedName name="AMOUNT" localSheetId="2">#REF!</definedName>
    <definedName name="AMOUNT">#REF!</definedName>
    <definedName name="ANAL" localSheetId="2">#REF!</definedName>
    <definedName name="ANAL">#REF!</definedName>
    <definedName name="ANNEX_B___C" localSheetId="2">[16]Assumptions!#REF!</definedName>
    <definedName name="ANNEX_B___C">[16]Assumptions!#REF!</definedName>
    <definedName name="ANNEXURE__A_" localSheetId="2">[16]Assumptions!#REF!</definedName>
    <definedName name="ANNEXURE__A_">[16]Assumptions!#REF!</definedName>
    <definedName name="ANNEXURE__B_" localSheetId="2">[16]Assumptions!#REF!</definedName>
    <definedName name="ANNEXURE__B_">[16]Assumptions!#REF!</definedName>
    <definedName name="APPORT">OFFSET([17]SERVICES!$A$1,1,0,COUNTA([17]SERVICES!$A$1:$A$65536)-1,COUNTA([17]SERVICES!$A$1:$IV$1))</definedName>
    <definedName name="APPROP">OFFSET([17]SERVICES!$A$1,1,0,COUNTA([17]SERVICES!$A$1:$A$65536)-1,COUNTA([17]SERVICES!$A$1:$IV$1))</definedName>
    <definedName name="APPROP_LIST">OFFSET([17]SERVICES!$A$1,1,1,COUNTA([17]SERVICES!$A$1:$A$65536)-1,1)</definedName>
    <definedName name="area">'[18]Initial Data'!$G$23</definedName>
    <definedName name="ARTHRTOT" localSheetId="7">'Bill 1- Otter Pools'!#REF!</definedName>
    <definedName name="ARTHRTOT" localSheetId="6">'mech summ'!#REF!</definedName>
    <definedName name="ARTHRTOT">#REF!</definedName>
    <definedName name="ARTPERCON" localSheetId="6">#REF!</definedName>
    <definedName name="ARTPERCON">#REF!</definedName>
    <definedName name="Att">#REF!</definedName>
    <definedName name="attt">#REF!</definedName>
    <definedName name="b" localSheetId="2">[19]Sched2!#REF!</definedName>
    <definedName name="b" localSheetId="1">[20]Sched2!#REF!</definedName>
    <definedName name="b" localSheetId="0">[20]Sched2!#REF!</definedName>
    <definedName name="b">[19]Sched2!#REF!</definedName>
    <definedName name="bailing_wire">[7]MATERIAL!$E$70</definedName>
    <definedName name="BC">"BARE COPPER EARTH WIRE"</definedName>
    <definedName name="BCW">"BARE COPPER EARTH WIRE"</definedName>
    <definedName name="Beg_Bal">#REF!</definedName>
    <definedName name="Begin" localSheetId="2">#REF!</definedName>
    <definedName name="Begin">#REF!</definedName>
    <definedName name="Blocks" localSheetId="2">#REF!</definedName>
    <definedName name="Blocks" localSheetId="1">#REF!</definedName>
    <definedName name="Blocks" localSheetId="0">#REF!</definedName>
    <definedName name="Blocks">#REF!</definedName>
    <definedName name="bmAuthor">[21]ProArcInfo!$B$10</definedName>
    <definedName name="bmDocDate">[21]ProArcInfo!$B$12</definedName>
    <definedName name="bmDocID">[21]ProArcInfo!$B$11</definedName>
    <definedName name="bmIssueStatus">[21]ProArcInfo!$B$13</definedName>
    <definedName name="bmRev">[21]ProArcInfo!$B$16</definedName>
    <definedName name="bmStatus">[21]ProArcInfo!$B$7</definedName>
    <definedName name="bmSubjectLine1">[21]ProArcInfo!$B$3</definedName>
    <definedName name="bmSubjectLine2">[21]ProArcInfo!$B$4</definedName>
    <definedName name="bmSubjectLine3">[21]ProArcInfo!$B$5</definedName>
    <definedName name="bmTitle">[21]ProArcInfo!$B$6</definedName>
    <definedName name="bomag">[7]PLANT!$E$10</definedName>
    <definedName name="bowser">[7]PLANT!$E$37</definedName>
    <definedName name="boxes" localSheetId="2">#REF!</definedName>
    <definedName name="boxes" localSheetId="1">#REF!</definedName>
    <definedName name="boxes" localSheetId="0">#REF!</definedName>
    <definedName name="boxes">#REF!</definedName>
    <definedName name="Brakfontein" localSheetId="2">#REF!</definedName>
    <definedName name="Brakfontein" localSheetId="1">#REF!</definedName>
    <definedName name="Brakfontein" localSheetId="0">#REF!</definedName>
    <definedName name="Brakfontein">#REF!</definedName>
    <definedName name="breaker">[7]PLANT!$E$12</definedName>
    <definedName name="bricklayer">[7]BRICKWORK!$J$25</definedName>
    <definedName name="BSIPbPageSetupChartSize" hidden="1">1</definedName>
    <definedName name="BSIPbPageSetupChartSize_0" hidden="1">-2146826246</definedName>
    <definedName name="BSIPbPageSetupDraftQuality" hidden="1">1</definedName>
    <definedName name="BSIPbPageSetupDraftQuality_0" hidden="1">0</definedName>
    <definedName name="BSIPbPageSetupDrawingColor" hidden="1">1</definedName>
    <definedName name="BSIPbPageSetupDrawingColor_0" hidden="1">0</definedName>
    <definedName name="BSIPbPageSetupFitToPagesTall" hidden="1">1</definedName>
    <definedName name="BSIPbPageSetupFitToPagesTall_0" hidden="1">1</definedName>
    <definedName name="BSIPbPageSetupFitToPagesWide" hidden="1">1</definedName>
    <definedName name="BSIPbPageSetupFitToPagesWide_0" hidden="1">1</definedName>
    <definedName name="BSIPbPageSetupMediaName" hidden="1">0</definedName>
    <definedName name="BSIPbPageSetupPageOrientation" hidden="1">1</definedName>
    <definedName name="BSIPbPageSetupPageOrientation_0" hidden="1">1</definedName>
    <definedName name="BSIPbPageSetupPaperHeight" hidden="1">1</definedName>
    <definedName name="BSIPbPageSetupPaperHeight_0" hidden="1">841.88976399</definedName>
    <definedName name="BSIPbPageSetupPaperMarginBottom" hidden="1">1</definedName>
    <definedName name="BSIPbPageSetupPaperMarginBottom_0" hidden="1">108</definedName>
    <definedName name="BSIPbPageSetupPaperMarginFooter" hidden="1">1</definedName>
    <definedName name="BSIPbPageSetupPaperMarginFooter_0" hidden="1">36</definedName>
    <definedName name="BSIPbPageSetupPaperMarginHeader" hidden="1">1</definedName>
    <definedName name="BSIPbPageSetupPaperMarginHeader_0" hidden="1">72</definedName>
    <definedName name="BSIPbPageSetupPaperMarginLeft" hidden="1">1</definedName>
    <definedName name="BSIPbPageSetupPaperMarginLeft_0" hidden="1">108</definedName>
    <definedName name="BSIPbPageSetupPaperMarginRight" hidden="1">1</definedName>
    <definedName name="BSIPbPageSetupPaperMarginRight_0" hidden="1">72</definedName>
    <definedName name="BSIPbPageSetupPaperMarginTop" hidden="1">1</definedName>
    <definedName name="BSIPbPageSetupPaperMarginTop_0" hidden="1">144</definedName>
    <definedName name="BSIPbPageSetupPaperWidth" hidden="1">1</definedName>
    <definedName name="BSIPbPageSetupPaperWidth_0" hidden="1">595.2755907</definedName>
    <definedName name="BSIPbPageSetupPlotSizeType" hidden="1">1</definedName>
    <definedName name="BSIPbPageSetupPlotSizeType_0" hidden="1">0</definedName>
    <definedName name="BSIPbPageSetupPrintCellErrors" hidden="1">1</definedName>
    <definedName name="BSIPbPageSetupPrintCellErrors_0" hidden="1">0</definedName>
    <definedName name="BSIPbPageSetupPrintComments" hidden="1">1</definedName>
    <definedName name="BSIPbPageSetupPrintComments_0" hidden="1">-4142</definedName>
    <definedName name="BSIPbPageSetupPrintGridlines" hidden="1">1</definedName>
    <definedName name="BSIPbPageSetupPrintGridlines_0" hidden="1">0</definedName>
    <definedName name="BSIPbPageSetupUseStandardMargins" hidden="1">1</definedName>
    <definedName name="BSIPbPageSetupUseStandardMargins_0" hidden="1">0</definedName>
    <definedName name="BSIPbPageSetupUseZoom" hidden="1">1</definedName>
    <definedName name="BSIPbPageSetupUseZoom_0" hidden="1">1</definedName>
    <definedName name="BSIPbPageSetupZoom" hidden="1">1</definedName>
    <definedName name="BSIPbPageSetupZoom_0" hidden="1">90</definedName>
    <definedName name="BSIWhichPageSetup" hidden="1">1</definedName>
    <definedName name="BSIWhichPageSetup_0" hidden="1">"0þ"</definedName>
    <definedName name="BU_tot_price">[22]Other!$S$18</definedName>
    <definedName name="Budget">'[14]Claim Summary'!#REF!</definedName>
    <definedName name="Budget1">'[23]Claim Summary'!#REF!</definedName>
    <definedName name="button_area_1" localSheetId="2">#REF!</definedName>
    <definedName name="button_area_1" localSheetId="1">#REF!</definedName>
    <definedName name="button_area_1" localSheetId="0">#REF!</definedName>
    <definedName name="button_area_1">#REF!</definedName>
    <definedName name="CABMTOT" localSheetId="7">'Bill 1- Otter Pools'!#REF!</definedName>
    <definedName name="CABMTOT" localSheetId="6">'mech summ'!#REF!</definedName>
    <definedName name="CABMTOT">#REF!</definedName>
    <definedName name="CABMU" localSheetId="6">#REF!</definedName>
    <definedName name="CABMU">#REF!</definedName>
    <definedName name="CABSTOT" localSheetId="7">'Bill 1- Otter Pools'!#REF!</definedName>
    <definedName name="CABSTOT" localSheetId="6">'mech summ'!#REF!</definedName>
    <definedName name="CABSTOT">#REF!</definedName>
    <definedName name="CAT_BLD">OFFSET([17]CAT_BLDG!$A$1,1,0,COUNTA([17]CAT_BLDG!$A$1:$A$65536)-1,COUNTA([17]CAT_BLDG!$A$1:$IV$1))</definedName>
    <definedName name="CAT_BLD_LIST">OFFSET([17]CAT_BLDG!$A$1,1,1,COUNTA([17]CAT_BLDG!$A$1:$A$65536)-1,1)</definedName>
    <definedName name="Cause">[15]Notes!$B$34:$B$43</definedName>
    <definedName name="cbcvv" localSheetId="2">#REF!</definedName>
    <definedName name="cbcvv" localSheetId="1">#REF!</definedName>
    <definedName name="cbcvv" localSheetId="0">#REF!</definedName>
    <definedName name="cbcvv">#REF!</definedName>
    <definedName name="CC" localSheetId="1">'[24]Customize Your Invoice'!$G$22:$G$25</definedName>
    <definedName name="CC" localSheetId="0">'[24]Customize Your Invoice'!$G$22:$G$25</definedName>
    <definedName name="CC">'[25]Customize Your Invoice'!$G$22:$G$25</definedName>
    <definedName name="ccccccc">#REF!</definedName>
    <definedName name="CCT" localSheetId="2">#REF!</definedName>
    <definedName name="CCT" localSheetId="1">#REF!</definedName>
    <definedName name="CCT" localSheetId="0">#REF!</definedName>
    <definedName name="CCT">#REF!</definedName>
    <definedName name="celltips_area" localSheetId="2">#REF!</definedName>
    <definedName name="celltips_area" localSheetId="1">#REF!</definedName>
    <definedName name="celltips_area" localSheetId="0">#REF!</definedName>
    <definedName name="celltips_area">#REF!</definedName>
    <definedName name="CertDate">[26]Info!$A$2</definedName>
    <definedName name="Certificate_no">[6]Info!$B$79</definedName>
    <definedName name="CertNo">[26]Info!$A$1</definedName>
    <definedName name="Chapel" hidden="1">{#N/A,#N/A,FALSE,"All In Labour Rates";#N/A,#N/A,FALSE,"Material Price List";#N/A,#N/A,FALSE,"Rate Build Up"}</definedName>
    <definedName name="Client" localSheetId="2">[26]Info!#REF!</definedName>
    <definedName name="Client" localSheetId="1">[26]Info!#REF!</definedName>
    <definedName name="Client" localSheetId="0">[26]Info!#REF!</definedName>
    <definedName name="Client">[26]Info!#REF!</definedName>
    <definedName name="Client__Gauteng_Housing">[27]Info!$A$8</definedName>
    <definedName name="Client_Ref">'[28]Project Data'!$H$9</definedName>
    <definedName name="ClientGAU">[26]Info!$A$8</definedName>
    <definedName name="ClientLTA" localSheetId="2">[26]Info!#REF!</definedName>
    <definedName name="ClientLTA" localSheetId="1">[26]Info!#REF!</definedName>
    <definedName name="ClientLTA" localSheetId="0">[26]Info!#REF!</definedName>
    <definedName name="ClientLTA">[26]Info!#REF!</definedName>
    <definedName name="ClientPTA" localSheetId="2">[26]Info!#REF!</definedName>
    <definedName name="ClientPTA" localSheetId="1">[26]Info!#REF!</definedName>
    <definedName name="ClientPTA" localSheetId="0">[26]Info!#REF!</definedName>
    <definedName name="ClientPTA">[26]Info!#REF!</definedName>
    <definedName name="CO">"COIL"</definedName>
    <definedName name="compressor">[7]PLANT!$E$11</definedName>
    <definedName name="Concret_Grade30MPa" localSheetId="2">#REF!</definedName>
    <definedName name="Concret_Grade30MPa">#REF!</definedName>
    <definedName name="Concrete_Grade10MPa" localSheetId="2">#REF!</definedName>
    <definedName name="Concrete_Grade10MPa">#REF!</definedName>
    <definedName name="Concrete_Grade15MPa" localSheetId="2">#REF!</definedName>
    <definedName name="Concrete_Grade15MPa">#REF!</definedName>
    <definedName name="Concrete_Grade20MPa" localSheetId="2">#REF!</definedName>
    <definedName name="Concrete_Grade20MPa">#REF!</definedName>
    <definedName name="Concrete_Grade25MPa" localSheetId="2">#REF!</definedName>
    <definedName name="Concrete_Grade25MPa">#REF!</definedName>
    <definedName name="Concrete_Grade30MPa" localSheetId="2">#REF!</definedName>
    <definedName name="Concrete_Grade30MPa">#REF!</definedName>
    <definedName name="CONMTOT" localSheetId="7">'Bill 1- Otter Pools'!#REF!</definedName>
    <definedName name="CONMTOT" localSheetId="6">'mech summ'!#REF!</definedName>
    <definedName name="CONMTOT">#REF!</definedName>
    <definedName name="CONMU" localSheetId="6">#REF!</definedName>
    <definedName name="CONMU">#REF!</definedName>
    <definedName name="CONO" localSheetId="2">'[1]22 March 2000'!#REF!</definedName>
    <definedName name="CONO" localSheetId="1">'[2]22 March 2000'!#REF!</definedName>
    <definedName name="CONO">'[1]22 March 2000'!#REF!</definedName>
    <definedName name="CONSTOT" localSheetId="7">'Bill 1- Otter Pools'!#REF!</definedName>
    <definedName name="CONSTOT" localSheetId="6">'mech summ'!#REF!</definedName>
    <definedName name="CONSTOT">#REF!</definedName>
    <definedName name="Consultant">[26]Info!$A$7</definedName>
    <definedName name="Consultant_invoice" localSheetId="1">[29]Consultant_invoice!$A$1</definedName>
    <definedName name="Consultant_invoice" localSheetId="0">[29]Consultant_invoice!$A$1</definedName>
    <definedName name="Consultant_invoice">[30]Consultant_invoice!$A$1</definedName>
    <definedName name="Contract">[26]Info!$A$5</definedName>
    <definedName name="ContractNo">[26]Info!$A$9</definedName>
    <definedName name="Contractor">[26]Info!$A$6</definedName>
    <definedName name="Contractor_certificate" localSheetId="2">#REF!</definedName>
    <definedName name="Contractor_certificate" localSheetId="1">#REF!</definedName>
    <definedName name="Contractor_certificate" localSheetId="0">#REF!</definedName>
    <definedName name="Contractor_certificate">#REF!</definedName>
    <definedName name="cost" localSheetId="7">'Bill 1- Otter Pools'!#REF!</definedName>
    <definedName name="COST" localSheetId="2">'[1]22 March 2000'!#REF!</definedName>
    <definedName name="cost" localSheetId="6">'mech summ'!#REF!</definedName>
    <definedName name="COST" localSheetId="1">'[2]22 March 2000'!#REF!</definedName>
    <definedName name="COST">'[1]22 March 2000'!#REF!</definedName>
    <definedName name="cost1" localSheetId="7">'Bill 1- Otter Pools'!#REF!</definedName>
    <definedName name="cost1" localSheetId="6">'mech summ'!#REF!</definedName>
    <definedName name="cost1">#REF!</definedName>
    <definedName name="COVER" localSheetId="2">[31]Cover!#REF!</definedName>
    <definedName name="COVER">[31]Cover!#REF!</definedName>
    <definedName name="_xlnm.Criteria" localSheetId="2">#REF!</definedName>
    <definedName name="_xlnm.Criteria">#REF!</definedName>
    <definedName name="Criteria_MI" localSheetId="2">#REF!</definedName>
    <definedName name="Criteria_MI">#REF!</definedName>
    <definedName name="currency">'[18]Initial Data'!$G$19</definedName>
    <definedName name="CurrencySymbol">[32]Introduction!$J$42</definedName>
    <definedName name="d">[33]Notes!$B$58:$B$64</definedName>
    <definedName name="DAAN_C" localSheetId="2">#REF!</definedName>
    <definedName name="DAAN_C" localSheetId="1">#REF!</definedName>
    <definedName name="DAAN_C" localSheetId="0">#REF!</definedName>
    <definedName name="DAAN_C">#REF!</definedName>
    <definedName name="DAILY_LABOUR_RE" localSheetId="2">'[1]22 March 2000'!#REF!</definedName>
    <definedName name="DAILY_LABOUR_RE" localSheetId="1">'[2]22 March 2000'!#REF!</definedName>
    <definedName name="DAILY_LABOUR_RE">'[1]22 March 2000'!#REF!</definedName>
    <definedName name="Data">#REF!</definedName>
    <definedName name="data1" localSheetId="2">#REF!</definedName>
    <definedName name="data1" localSheetId="1">#REF!</definedName>
    <definedName name="data1" localSheetId="0">#REF!</definedName>
    <definedName name="data1">#REF!</definedName>
    <definedName name="data10" localSheetId="2">#REF!</definedName>
    <definedName name="data10" localSheetId="1">#REF!</definedName>
    <definedName name="data10" localSheetId="0">#REF!</definedName>
    <definedName name="data10">#REF!</definedName>
    <definedName name="data11" localSheetId="2">#REF!</definedName>
    <definedName name="data11" localSheetId="1">#REF!</definedName>
    <definedName name="data11" localSheetId="0">#REF!</definedName>
    <definedName name="data11">#REF!</definedName>
    <definedName name="data12" localSheetId="2">#REF!</definedName>
    <definedName name="data12" localSheetId="1">#REF!</definedName>
    <definedName name="data12" localSheetId="0">#REF!</definedName>
    <definedName name="data12">#REF!</definedName>
    <definedName name="data13" localSheetId="2">#REF!</definedName>
    <definedName name="data13" localSheetId="1">#REF!</definedName>
    <definedName name="data13" localSheetId="0">#REF!</definedName>
    <definedName name="data13">#REF!</definedName>
    <definedName name="data14" localSheetId="2">#REF!</definedName>
    <definedName name="data14" localSheetId="1">#REF!</definedName>
    <definedName name="data14" localSheetId="0">#REF!</definedName>
    <definedName name="data14">#REF!</definedName>
    <definedName name="data15" localSheetId="2">#REF!</definedName>
    <definedName name="data15" localSheetId="1">#REF!</definedName>
    <definedName name="data15" localSheetId="0">#REF!</definedName>
    <definedName name="data15">#REF!</definedName>
    <definedName name="data16" localSheetId="2">#REF!</definedName>
    <definedName name="data16" localSheetId="1">#REF!</definedName>
    <definedName name="data16" localSheetId="0">#REF!</definedName>
    <definedName name="data16">#REF!</definedName>
    <definedName name="data17" localSheetId="2">#REF!</definedName>
    <definedName name="data17" localSheetId="1">#REF!</definedName>
    <definedName name="data17" localSheetId="0">#REF!</definedName>
    <definedName name="data17">#REF!</definedName>
    <definedName name="data18" localSheetId="2">#REF!</definedName>
    <definedName name="data18" localSheetId="1">#REF!</definedName>
    <definedName name="data18" localSheetId="0">#REF!</definedName>
    <definedName name="data18">#REF!</definedName>
    <definedName name="data19" localSheetId="2">#REF!</definedName>
    <definedName name="data19" localSheetId="1">#REF!</definedName>
    <definedName name="data19" localSheetId="0">#REF!</definedName>
    <definedName name="data19">#REF!</definedName>
    <definedName name="data2" localSheetId="2">#REF!</definedName>
    <definedName name="data2" localSheetId="1">#REF!</definedName>
    <definedName name="data2" localSheetId="0">#REF!</definedName>
    <definedName name="data2">#REF!</definedName>
    <definedName name="data20" localSheetId="2">#REF!</definedName>
    <definedName name="data20" localSheetId="1">#REF!</definedName>
    <definedName name="data20" localSheetId="0">#REF!</definedName>
    <definedName name="data20">#REF!</definedName>
    <definedName name="data21" localSheetId="2">#REF!</definedName>
    <definedName name="data21" localSheetId="1">#REF!</definedName>
    <definedName name="data21" localSheetId="0">#REF!</definedName>
    <definedName name="data21">#REF!</definedName>
    <definedName name="data22" localSheetId="2">#REF!</definedName>
    <definedName name="data22" localSheetId="1">#REF!</definedName>
    <definedName name="data22" localSheetId="0">#REF!</definedName>
    <definedName name="data22">#REF!</definedName>
    <definedName name="data23" localSheetId="2">#REF!</definedName>
    <definedName name="data23" localSheetId="1">#REF!</definedName>
    <definedName name="data23" localSheetId="0">#REF!</definedName>
    <definedName name="data23">#REF!</definedName>
    <definedName name="data24" localSheetId="2">#REF!</definedName>
    <definedName name="data24" localSheetId="1">#REF!</definedName>
    <definedName name="data24" localSheetId="0">#REF!</definedName>
    <definedName name="data24">#REF!</definedName>
    <definedName name="data25" localSheetId="2">#REF!</definedName>
    <definedName name="data25" localSheetId="1">#REF!</definedName>
    <definedName name="data25" localSheetId="0">#REF!</definedName>
    <definedName name="data25">#REF!</definedName>
    <definedName name="data26" localSheetId="2">#REF!</definedName>
    <definedName name="data26" localSheetId="1">#REF!</definedName>
    <definedName name="data26" localSheetId="0">#REF!</definedName>
    <definedName name="data26">#REF!</definedName>
    <definedName name="data27" localSheetId="2">#REF!</definedName>
    <definedName name="data27" localSheetId="1">#REF!</definedName>
    <definedName name="data27" localSheetId="0">#REF!</definedName>
    <definedName name="data27">#REF!</definedName>
    <definedName name="data28" localSheetId="2">#REF!</definedName>
    <definedName name="data28" localSheetId="1">#REF!</definedName>
    <definedName name="data28" localSheetId="0">#REF!</definedName>
    <definedName name="data28">#REF!</definedName>
    <definedName name="data29" localSheetId="2">#REF!</definedName>
    <definedName name="data29" localSheetId="1">#REF!</definedName>
    <definedName name="data29" localSheetId="0">#REF!</definedName>
    <definedName name="data29">#REF!</definedName>
    <definedName name="data3" localSheetId="2">#REF!</definedName>
    <definedName name="data3" localSheetId="1">#REF!</definedName>
    <definedName name="data3" localSheetId="0">#REF!</definedName>
    <definedName name="data3">#REF!</definedName>
    <definedName name="data30" localSheetId="2">#REF!</definedName>
    <definedName name="data30" localSheetId="1">#REF!</definedName>
    <definedName name="data30" localSheetId="0">#REF!</definedName>
    <definedName name="data30">#REF!</definedName>
    <definedName name="data31" localSheetId="2">#REF!</definedName>
    <definedName name="data31" localSheetId="1">#REF!</definedName>
    <definedName name="data31" localSheetId="0">#REF!</definedName>
    <definedName name="data31">#REF!</definedName>
    <definedName name="data32" localSheetId="2">#REF!</definedName>
    <definedName name="data32" localSheetId="1">#REF!</definedName>
    <definedName name="data32" localSheetId="0">#REF!</definedName>
    <definedName name="data32">#REF!</definedName>
    <definedName name="data33" localSheetId="2">#REF!</definedName>
    <definedName name="data33" localSheetId="1">#REF!</definedName>
    <definedName name="data33" localSheetId="0">#REF!</definedName>
    <definedName name="data33">#REF!</definedName>
    <definedName name="data34" localSheetId="2">#REF!</definedName>
    <definedName name="data34" localSheetId="1">#REF!</definedName>
    <definedName name="data34" localSheetId="0">#REF!</definedName>
    <definedName name="data34">#REF!</definedName>
    <definedName name="data35" localSheetId="2">#REF!</definedName>
    <definedName name="data35" localSheetId="1">#REF!</definedName>
    <definedName name="data35" localSheetId="0">#REF!</definedName>
    <definedName name="data35">#REF!</definedName>
    <definedName name="data36" localSheetId="2">#REF!</definedName>
    <definedName name="data36" localSheetId="1">#REF!</definedName>
    <definedName name="data36" localSheetId="0">#REF!</definedName>
    <definedName name="data36">#REF!</definedName>
    <definedName name="data37" localSheetId="2">#REF!</definedName>
    <definedName name="data37" localSheetId="1">#REF!</definedName>
    <definedName name="data37" localSheetId="0">#REF!</definedName>
    <definedName name="data37">#REF!</definedName>
    <definedName name="data38" localSheetId="2">#REF!</definedName>
    <definedName name="data38" localSheetId="1">#REF!</definedName>
    <definedName name="data38" localSheetId="0">#REF!</definedName>
    <definedName name="data38">#REF!</definedName>
    <definedName name="data39" localSheetId="2">#REF!</definedName>
    <definedName name="data39" localSheetId="1">#REF!</definedName>
    <definedName name="data39" localSheetId="0">#REF!</definedName>
    <definedName name="data39">#REF!</definedName>
    <definedName name="data4" localSheetId="2">#REF!</definedName>
    <definedName name="data4" localSheetId="1">#REF!</definedName>
    <definedName name="data4" localSheetId="0">#REF!</definedName>
    <definedName name="data4">#REF!</definedName>
    <definedName name="data40" localSheetId="2">#REF!</definedName>
    <definedName name="data40" localSheetId="1">#REF!</definedName>
    <definedName name="data40" localSheetId="0">#REF!</definedName>
    <definedName name="data40">#REF!</definedName>
    <definedName name="data41" localSheetId="2">#REF!</definedName>
    <definedName name="data41" localSheetId="1">#REF!</definedName>
    <definedName name="data41" localSheetId="0">#REF!</definedName>
    <definedName name="data41">#REF!</definedName>
    <definedName name="data42" localSheetId="2">#REF!</definedName>
    <definedName name="data42" localSheetId="1">#REF!</definedName>
    <definedName name="data42" localSheetId="0">#REF!</definedName>
    <definedName name="data42">#REF!</definedName>
    <definedName name="data43" localSheetId="2">#REF!</definedName>
    <definedName name="data43" localSheetId="1">#REF!</definedName>
    <definedName name="data43" localSheetId="0">#REF!</definedName>
    <definedName name="data43">#REF!</definedName>
    <definedName name="data44" localSheetId="2">#REF!</definedName>
    <definedName name="data44" localSheetId="1">#REF!</definedName>
    <definedName name="data44" localSheetId="0">#REF!</definedName>
    <definedName name="data44">#REF!</definedName>
    <definedName name="data45" localSheetId="2">#REF!</definedName>
    <definedName name="data45" localSheetId="1">#REF!</definedName>
    <definedName name="data45" localSheetId="0">#REF!</definedName>
    <definedName name="data45">#REF!</definedName>
    <definedName name="data46" localSheetId="2">#REF!</definedName>
    <definedName name="data46" localSheetId="1">#REF!</definedName>
    <definedName name="data46" localSheetId="0">#REF!</definedName>
    <definedName name="data46">#REF!</definedName>
    <definedName name="data47" localSheetId="2">#REF!</definedName>
    <definedName name="data47" localSheetId="1">#REF!</definedName>
    <definedName name="data47" localSheetId="0">#REF!</definedName>
    <definedName name="data47">#REF!</definedName>
    <definedName name="data48" localSheetId="2">#REF!</definedName>
    <definedName name="data48" localSheetId="1">#REF!</definedName>
    <definedName name="data48" localSheetId="0">#REF!</definedName>
    <definedName name="data48">#REF!</definedName>
    <definedName name="data49" localSheetId="2">#REF!</definedName>
    <definedName name="data49" localSheetId="1">#REF!</definedName>
    <definedName name="data49" localSheetId="0">#REF!</definedName>
    <definedName name="data49">#REF!</definedName>
    <definedName name="data5" localSheetId="2">#REF!</definedName>
    <definedName name="data5" localSheetId="1">#REF!</definedName>
    <definedName name="data5" localSheetId="0">#REF!</definedName>
    <definedName name="data5">#REF!</definedName>
    <definedName name="data50" localSheetId="2">#REF!</definedName>
    <definedName name="data50" localSheetId="1">#REF!</definedName>
    <definedName name="data50" localSheetId="0">#REF!</definedName>
    <definedName name="data50">#REF!</definedName>
    <definedName name="data51" localSheetId="2">#REF!</definedName>
    <definedName name="data51" localSheetId="1">#REF!</definedName>
    <definedName name="data51" localSheetId="0">#REF!</definedName>
    <definedName name="data51">#REF!</definedName>
    <definedName name="data52" localSheetId="2">#REF!</definedName>
    <definedName name="data52" localSheetId="1">#REF!</definedName>
    <definedName name="data52" localSheetId="0">#REF!</definedName>
    <definedName name="data52">#REF!</definedName>
    <definedName name="data53" localSheetId="2">#REF!</definedName>
    <definedName name="data53" localSheetId="1">#REF!</definedName>
    <definedName name="data53" localSheetId="0">#REF!</definedName>
    <definedName name="data53">#REF!</definedName>
    <definedName name="data54" localSheetId="2">#REF!</definedName>
    <definedName name="data54" localSheetId="1">#REF!</definedName>
    <definedName name="data54" localSheetId="0">#REF!</definedName>
    <definedName name="data54">#REF!</definedName>
    <definedName name="data55" localSheetId="2">#REF!</definedName>
    <definedName name="data55" localSheetId="1">#REF!</definedName>
    <definedName name="data55" localSheetId="0">#REF!</definedName>
    <definedName name="data55">#REF!</definedName>
    <definedName name="data56" localSheetId="2">#REF!</definedName>
    <definedName name="data56" localSheetId="1">#REF!</definedName>
    <definedName name="data56" localSheetId="0">#REF!</definedName>
    <definedName name="data56">#REF!</definedName>
    <definedName name="data57" localSheetId="2">#REF!</definedName>
    <definedName name="data57" localSheetId="1">#REF!</definedName>
    <definedName name="data57" localSheetId="0">#REF!</definedName>
    <definedName name="data57">#REF!</definedName>
    <definedName name="data58" localSheetId="2">#REF!</definedName>
    <definedName name="data58" localSheetId="1">#REF!</definedName>
    <definedName name="data58" localSheetId="0">#REF!</definedName>
    <definedName name="data58">#REF!</definedName>
    <definedName name="data59" localSheetId="2">#REF!</definedName>
    <definedName name="data59" localSheetId="1">#REF!</definedName>
    <definedName name="data59" localSheetId="0">#REF!</definedName>
    <definedName name="data59">#REF!</definedName>
    <definedName name="data6" localSheetId="2">#REF!</definedName>
    <definedName name="data6" localSheetId="1">#REF!</definedName>
    <definedName name="data6" localSheetId="0">#REF!</definedName>
    <definedName name="data6">#REF!</definedName>
    <definedName name="data60" localSheetId="2">#REF!</definedName>
    <definedName name="data60" localSheetId="1">#REF!</definedName>
    <definedName name="data60" localSheetId="0">#REF!</definedName>
    <definedName name="data60">#REF!</definedName>
    <definedName name="data61" localSheetId="2">#REF!</definedName>
    <definedName name="data61" localSheetId="1">#REF!</definedName>
    <definedName name="data61" localSheetId="0">#REF!</definedName>
    <definedName name="data61">#REF!</definedName>
    <definedName name="data62" localSheetId="2">#REF!</definedName>
    <definedName name="data62" localSheetId="1">#REF!</definedName>
    <definedName name="data62" localSheetId="0">#REF!</definedName>
    <definedName name="data62">#REF!</definedName>
    <definedName name="data63" localSheetId="2">#REF!</definedName>
    <definedName name="data63" localSheetId="1">#REF!</definedName>
    <definedName name="data63" localSheetId="0">#REF!</definedName>
    <definedName name="data63">#REF!</definedName>
    <definedName name="data64" localSheetId="2">#REF!</definedName>
    <definedName name="data64" localSheetId="1">#REF!</definedName>
    <definedName name="data64" localSheetId="0">#REF!</definedName>
    <definedName name="data64">#REF!</definedName>
    <definedName name="data65" localSheetId="2">#REF!</definedName>
    <definedName name="data65" localSheetId="1">#REF!</definedName>
    <definedName name="data65" localSheetId="0">#REF!</definedName>
    <definedName name="data65">#REF!</definedName>
    <definedName name="data66" localSheetId="2">#REF!</definedName>
    <definedName name="data66" localSheetId="1">#REF!</definedName>
    <definedName name="data66" localSheetId="0">#REF!</definedName>
    <definedName name="data66">#REF!</definedName>
    <definedName name="data67" localSheetId="2">#REF!</definedName>
    <definedName name="data67" localSheetId="1">#REF!</definedName>
    <definedName name="data67" localSheetId="0">#REF!</definedName>
    <definedName name="data67">#REF!</definedName>
    <definedName name="data68" localSheetId="2">#REF!</definedName>
    <definedName name="data68" localSheetId="1">#REF!</definedName>
    <definedName name="data68" localSheetId="0">#REF!</definedName>
    <definedName name="data68">#REF!</definedName>
    <definedName name="data69" localSheetId="2">#REF!</definedName>
    <definedName name="data69" localSheetId="1">#REF!</definedName>
    <definedName name="data69" localSheetId="0">#REF!</definedName>
    <definedName name="data69">#REF!</definedName>
    <definedName name="data7" localSheetId="2">#REF!</definedName>
    <definedName name="data7" localSheetId="1">#REF!</definedName>
    <definedName name="data7" localSheetId="0">#REF!</definedName>
    <definedName name="data7">#REF!</definedName>
    <definedName name="data70" localSheetId="2">#REF!</definedName>
    <definedName name="data70" localSheetId="1">#REF!</definedName>
    <definedName name="data70" localSheetId="0">#REF!</definedName>
    <definedName name="data70">#REF!</definedName>
    <definedName name="data8" localSheetId="2">#REF!</definedName>
    <definedName name="data8" localSheetId="1">#REF!</definedName>
    <definedName name="data8" localSheetId="0">#REF!</definedName>
    <definedName name="data8">#REF!</definedName>
    <definedName name="data9" localSheetId="2">#REF!</definedName>
    <definedName name="data9" localSheetId="1">#REF!</definedName>
    <definedName name="data9" localSheetId="0">#REF!</definedName>
    <definedName name="data9">#REF!</definedName>
    <definedName name="_xlnm.Database" localSheetId="2">#REF!</definedName>
    <definedName name="_xlnm.Database">#REF!</definedName>
    <definedName name="Database_MI" localSheetId="2">#REF!</definedName>
    <definedName name="Database_MI">#REF!</definedName>
    <definedName name="date">DATE(YEAR(Loan_Start),MONTH(Loan_Start)+Payment_Number,DAY(Loan_Start))</definedName>
    <definedName name="Date_of_completion">[6]Info!$B$46</definedName>
    <definedName name="Date_of_Estimate">'[28]Project Data'!$D$3</definedName>
    <definedName name="Date_of_Norms">'[28]Project Data'!$H$82</definedName>
    <definedName name="Date_of_site_handover">[6]Info!$B$44</definedName>
    <definedName name="Date_of_site_visit">[6]Info!$B$80</definedName>
    <definedName name="DAVID" localSheetId="2">[34]VIABILITY!#REF!</definedName>
    <definedName name="DAVID">[34]VIABILITY!#REF!</definedName>
    <definedName name="DAYS" localSheetId="2">'[1]22 March 2000'!#REF!</definedName>
    <definedName name="DAYS" localSheetId="1">'[2]22 March 2000'!#REF!</definedName>
    <definedName name="DAYS">'[1]22 March 2000'!#REF!</definedName>
    <definedName name="DBMTOT" localSheetId="7">'Bill 1- Otter Pools'!#REF!</definedName>
    <definedName name="DBMTOT" localSheetId="6">'mech summ'!#REF!</definedName>
    <definedName name="DBMTOT">#REF!</definedName>
    <definedName name="DBMU" localSheetId="6">#REF!</definedName>
    <definedName name="DBMU">#REF!</definedName>
    <definedName name="DBSTOT" localSheetId="7">'Bill 1- Otter Pools'!#REF!</definedName>
    <definedName name="DBSTOT" localSheetId="6">'mech summ'!#REF!</definedName>
    <definedName name="DBSTOT">#REF!</definedName>
    <definedName name="Delmas" localSheetId="2">#REF!</definedName>
    <definedName name="Delmas" localSheetId="1">#REF!</definedName>
    <definedName name="Delmas" localSheetId="0">#REF!</definedName>
    <definedName name="Delmas">#REF!</definedName>
    <definedName name="DESCRIPTION" localSheetId="2">#REF!</definedName>
    <definedName name="DESCRIPTION">#REF!</definedName>
    <definedName name="dfkjgjksdf" localSheetId="2">#REF!</definedName>
    <definedName name="dfkjgjksdf">#REF!</definedName>
    <definedName name="dflt1" localSheetId="1">'[35]Customize Your Invoice'!$E$22</definedName>
    <definedName name="dflt1" localSheetId="0">'[35]Customize Your Invoice'!$E$22</definedName>
    <definedName name="dflt1">'[36]Customize Your Invoice'!$E$22</definedName>
    <definedName name="dflt2" localSheetId="1">'[24]Customize Your Invoice'!$E$23</definedName>
    <definedName name="dflt2" localSheetId="0">'[24]Customize Your Invoice'!$E$23</definedName>
    <definedName name="dflt2">'[25]Customize Your Invoice'!$E$23</definedName>
    <definedName name="dflt3" localSheetId="1">'[24]Customize Your Invoice'!$D$24</definedName>
    <definedName name="dflt3" localSheetId="0">'[24]Customize Your Invoice'!$D$24</definedName>
    <definedName name="dflt3">'[25]Customize Your Invoice'!$D$24</definedName>
    <definedName name="dflt4" localSheetId="2">#REF!</definedName>
    <definedName name="dflt4">#REF!</definedName>
    <definedName name="dflt5" localSheetId="2">#REF!</definedName>
    <definedName name="dflt5">#REF!</definedName>
    <definedName name="dflt6" localSheetId="2">#REF!</definedName>
    <definedName name="dflt6">#REF!</definedName>
    <definedName name="dflt7" localSheetId="2">#REF!</definedName>
    <definedName name="dflt7">#REF!</definedName>
    <definedName name="dfsd" localSheetId="2">#REF!</definedName>
    <definedName name="dfsd" localSheetId="1">#REF!</definedName>
    <definedName name="dfsd" localSheetId="0">#REF!</definedName>
    <definedName name="dfsd">#REF!</definedName>
    <definedName name="DIESEL" localSheetId="2">'[1]22 March 2000'!#REF!</definedName>
    <definedName name="DIESEL" localSheetId="1">'[2]22 March 2000'!#REF!</definedName>
    <definedName name="DIESEL">'[1]22 March 2000'!#REF!</definedName>
    <definedName name="Dismatle" localSheetId="2">#REF!</definedName>
    <definedName name="Dismatle" localSheetId="1">#REF!</definedName>
    <definedName name="Dismatle" localSheetId="0">#REF!</definedName>
    <definedName name="Dismatle">#REF!</definedName>
    <definedName name="display_area_2" localSheetId="2">#REF!</definedName>
    <definedName name="display_area_2" localSheetId="1">#REF!</definedName>
    <definedName name="display_area_2" localSheetId="0">#REF!</definedName>
    <definedName name="display_area_2">#REF!</definedName>
    <definedName name="Division">[37]Notes!$B$72:$B$75</definedName>
    <definedName name="dozer">[7]PLANT!$E$14</definedName>
    <definedName name="DrainPipesAbove" localSheetId="2">#REF!</definedName>
    <definedName name="DrainPipesAbove" localSheetId="1">#REF!</definedName>
    <definedName name="DrainPipesAbove" localSheetId="0">#REF!</definedName>
    <definedName name="DrainPipesAbove">#REF!</definedName>
    <definedName name="DrainPipeUnder" localSheetId="2">#REF!</definedName>
    <definedName name="DrainPipeUnder" localSheetId="1">#REF!</definedName>
    <definedName name="DrainPipeUnder" localSheetId="0">#REF!</definedName>
    <definedName name="DrainPipeUnder">#REF!</definedName>
    <definedName name="E" localSheetId="2">#REF!</definedName>
    <definedName name="E" localSheetId="1">#REF!</definedName>
    <definedName name="E" localSheetId="0">#REF!</definedName>
    <definedName name="E">#REF!</definedName>
    <definedName name="e.11">'[18]Cost Plan'!$A$3826</definedName>
    <definedName name="e.12">'[18]Cost Plan'!$A$4454</definedName>
    <definedName name="e.13">'[18]Cost Plan'!$A$4719</definedName>
    <definedName name="e.14">'[18]Cost Plan'!$A$5120</definedName>
    <definedName name="e.23">'[18]Cost Plan'!$A$5688</definedName>
    <definedName name="e.3">'[18]Cost Plan'!$A$40</definedName>
    <definedName name="e.4">'[18]Cost Plan'!$A$49</definedName>
    <definedName name="e.5">'[18]Cost Plan'!$A$63</definedName>
    <definedName name="e.6">'[18]Cost Plan'!$A$70</definedName>
    <definedName name="e.7">'[18]Cost Plan'!$A$755</definedName>
    <definedName name="e.8">'[18]Cost Plan'!$A$931</definedName>
    <definedName name="ELECTRIC" localSheetId="2">#REF!</definedName>
    <definedName name="ELECTRIC">#REF!</definedName>
    <definedName name="End_Bal">#REF!</definedName>
    <definedName name="eqpmt_margin">[38]Summary!#REF!</definedName>
    <definedName name="EscPerMth" localSheetId="2">#REF!</definedName>
    <definedName name="EscPerMth">#REF!</definedName>
    <definedName name="Estimate" localSheetId="2">#REF!</definedName>
    <definedName name="Estimate" localSheetId="1">#REF!</definedName>
    <definedName name="Estimate" localSheetId="0">#REF!</definedName>
    <definedName name="Estimate">#REF!</definedName>
    <definedName name="Evaluation" localSheetId="2">#REF!</definedName>
    <definedName name="Evaluation" localSheetId="1">#REF!</definedName>
    <definedName name="Evaluation" localSheetId="0">#REF!</definedName>
    <definedName name="Evaluation">#REF!</definedName>
    <definedName name="Excel_BuiltIn_Print_Titles_10" localSheetId="2">'[39]EPWP _2'!#REF!</definedName>
    <definedName name="Excel_BuiltIn_Print_Titles_10" localSheetId="1">'[40]EPWP _2'!#REF!</definedName>
    <definedName name="Excel_BuiltIn_Print_Titles_10" localSheetId="0">'[40]EPWP _2'!#REF!</definedName>
    <definedName name="Excel_BuiltIn_Print_Titles_10">'[39]EPWP _2'!#REF!</definedName>
    <definedName name="Extra_Pay">#REF!</definedName>
    <definedName name="_xlnm.Extract" localSheetId="2">#REF!</definedName>
    <definedName name="_xlnm.Extract">#REF!</definedName>
    <definedName name="Extract_MI" localSheetId="2">#REF!</definedName>
    <definedName name="Extract_MI">#REF!</definedName>
    <definedName name="Failure">[15]Notes!$B$16:$B$25</definedName>
    <definedName name="FeeBodiela">[41]proffees!$H$82</definedName>
    <definedName name="FeeBorwalathoto">[41]proffees!$J$82</definedName>
    <definedName name="FeeDriekop">[41]proffees!$L$82</definedName>
    <definedName name="FeeLeboeng">[41]proffees!$N$82</definedName>
    <definedName name="FeeLehwelere">[41]proffees!$P$82</definedName>
    <definedName name="FeeLesailane">[41]proffees!$R$82</definedName>
    <definedName name="FeeMakama">[41]proffees!$T$82</definedName>
    <definedName name="FeeMama">[41]proffees!$V$82</definedName>
    <definedName name="FeeMaserumule">[41]proffees!$X$82</definedName>
    <definedName name="FeeMashwele">[41]proffees!$Z$82</definedName>
    <definedName name="FeeMatthewPhosa">[41]proffees!$AB$82</definedName>
    <definedName name="FeeMoshokoa">[41]proffees!$AD$82</definedName>
    <definedName name="FeePaepae">[41]proffees!$AF$82</definedName>
    <definedName name="FeeRiba">[41]proffees!$AH$82</definedName>
    <definedName name="FEES" localSheetId="2" hidden="1">'[42]FEAS(INPUT)'!#REF!</definedName>
    <definedName name="FEES" hidden="1">'[42]FEAS(INPUT)'!#REF!</definedName>
    <definedName name="FeeTshweele">[41]proffees!$AJ$82</definedName>
    <definedName name="fff" hidden="1">{#N/A,#N/A,FALSE,"All In Labour Rates";#N/A,#N/A,FALSE,"Material Price List";#N/A,#N/A,FALSE,"Rate Build Up"}</definedName>
    <definedName name="Fill2" localSheetId="2" hidden="1">#REF!</definedName>
    <definedName name="Fill2" hidden="1">#REF!</definedName>
    <definedName name="FirePipes" localSheetId="2">#REF!</definedName>
    <definedName name="FirePipes" localSheetId="1">#REF!</definedName>
    <definedName name="FirePipes" localSheetId="0">#REF!</definedName>
    <definedName name="FirePipes">#REF!</definedName>
    <definedName name="FLYSHEET1" localSheetId="2">[31]Cover!#REF!</definedName>
    <definedName name="FLYSHEET1">[31]Cover!#REF!</definedName>
    <definedName name="FLYSHEET2" localSheetId="2">[31]Cover!#REF!</definedName>
    <definedName name="FLYSHEET2">[31]Cover!#REF!</definedName>
    <definedName name="FLYSHEET3" localSheetId="2">[31]Cover!#REF!</definedName>
    <definedName name="FLYSHEET3">[31]Cover!#REF!</definedName>
    <definedName name="Form_to_copy" localSheetId="2">#REF!</definedName>
    <definedName name="Form_to_copy">#REF!</definedName>
    <definedName name="Formula_to_copy" localSheetId="2">#REF!</definedName>
    <definedName name="Formula_to_copy">#REF!</definedName>
    <definedName name="Formwork" localSheetId="2">#REF!</definedName>
    <definedName name="Formwork">#REF!</definedName>
    <definedName name="FP" localSheetId="2">#REF!</definedName>
    <definedName name="FP">#REF!</definedName>
    <definedName name="front_loader">[7]PLANT!$E$34</definedName>
    <definedName name="FSFT" localSheetId="2">#REF!</definedName>
    <definedName name="FSFT">#REF!</definedName>
    <definedName name="FSPF" localSheetId="2">#REF!</definedName>
    <definedName name="FSPF">#REF!</definedName>
    <definedName name="FSTC" localSheetId="2">#REF!</definedName>
    <definedName name="FSTC">#REF!</definedName>
    <definedName name="FSTF" localSheetId="2">#REF!</definedName>
    <definedName name="FSTF">#REF!</definedName>
    <definedName name="fstown">[43]TOWNS!$C$3:$C$82</definedName>
    <definedName name="Full_Print">#REF!</definedName>
    <definedName name="G" localSheetId="2">#REF!</definedName>
    <definedName name="G" localSheetId="1">#REF!</definedName>
    <definedName name="G" localSheetId="0">#REF!</definedName>
    <definedName name="G">#REF!</definedName>
    <definedName name="Gebruiker" localSheetId="2">[44]CASHFLOW!#REF!</definedName>
    <definedName name="Gebruiker">[44]CASHFLOW!#REF!</definedName>
    <definedName name="GEN" localSheetId="2">#REF!</definedName>
    <definedName name="GEN">#REF!</definedName>
    <definedName name="Geyser" localSheetId="2">#REF!</definedName>
    <definedName name="Geyser" localSheetId="1">#REF!</definedName>
    <definedName name="Geyser" localSheetId="0">#REF!</definedName>
    <definedName name="Geyser">#REF!</definedName>
    <definedName name="Geyser2" localSheetId="2">'[45]2.2'!#REF!</definedName>
    <definedName name="Geyser2" localSheetId="1">'[45]2.2'!#REF!</definedName>
    <definedName name="Geyser2" localSheetId="0">'[45]2.2'!#REF!</definedName>
    <definedName name="Geyser2">'[45]2.2'!#REF!</definedName>
    <definedName name="ggg" localSheetId="2">#REF!</definedName>
    <definedName name="ggg" localSheetId="1">#REF!</definedName>
    <definedName name="ggg" localSheetId="0">#REF!</definedName>
    <definedName name="ggg">#REF!</definedName>
    <definedName name="gggggg" localSheetId="2">#REF!</definedName>
    <definedName name="gggggg">#REF!</definedName>
    <definedName name="ghgh">OFFSET(Full_Print,0,0,vvvv)</definedName>
    <definedName name="grader">[7]PLANT!$E$36</definedName>
    <definedName name="Gravel" localSheetId="2">#REF!</definedName>
    <definedName name="Gravel" localSheetId="1">#REF!</definedName>
    <definedName name="Gravel" localSheetId="0">#REF!</definedName>
    <definedName name="Gravel">#REF!</definedName>
    <definedName name="grillage">[7]MATERIAL!$E$84</definedName>
    <definedName name="GU">"GAUTENG"</definedName>
    <definedName name="Gugulethu" localSheetId="2">#REF!</definedName>
    <definedName name="Gugulethu">#REF!</definedName>
    <definedName name="GY">"PVC SINGLE CORE GREEN/YELLOW"</definedName>
    <definedName name="hdghft" localSheetId="2">[19]Sched2!#REF!</definedName>
    <definedName name="hdghft" localSheetId="1">[20]Sched2!#REF!</definedName>
    <definedName name="hdghft" localSheetId="0">[20]Sched2!#REF!</definedName>
    <definedName name="hdghft">[19]Sched2!#REF!</definedName>
    <definedName name="HEADD" localSheetId="2">#REF!</definedName>
    <definedName name="HEADD">#REF!</definedName>
    <definedName name="Header_Row">ROW(#REF!)</definedName>
    <definedName name="Help">OFFSET([17]Help!$A$1,1,0,COUNTA([17]Help!$A$1:$A$65536)-1,2)</definedName>
    <definedName name="Help_Items">OFFSET([17]Help!$A$1,1,1,COUNTA([17]Help!$A$1:$A$65536)-1,1)</definedName>
    <definedName name="Help_List">OFFSET([17]Help!$A$1,1,0,COUNTA([17]Help!$A$1:$A$65536)-1,1)</definedName>
    <definedName name="HFC">"CU XLPE SWA PVC HFC 1kV"</definedName>
    <definedName name="Hoop_Iron" localSheetId="2">#REF!</definedName>
    <definedName name="Hoop_Iron">#REF!</definedName>
    <definedName name="HRS_WORK" localSheetId="2">'[1]22 March 2000'!#REF!</definedName>
    <definedName name="HRS_WORK" localSheetId="1">'[2]22 March 2000'!#REF!</definedName>
    <definedName name="HRS_WORK">'[1]22 March 2000'!#REF!</definedName>
    <definedName name="HTMTOT" localSheetId="7">'Bill 1- Otter Pools'!#REF!</definedName>
    <definedName name="HTMTOT" localSheetId="6">'mech summ'!#REF!</definedName>
    <definedName name="HTMTOT">#REF!</definedName>
    <definedName name="HTMU" localSheetId="6">#REF!</definedName>
    <definedName name="HTMU">#REF!</definedName>
    <definedName name="HTSTOT" localSheetId="7">'Bill 1- Otter Pools'!#REF!</definedName>
    <definedName name="HTSTOT" localSheetId="6">'mech summ'!#REF!</definedName>
    <definedName name="HTSTOT">#REF!</definedName>
    <definedName name="I" localSheetId="2">#REF!</definedName>
    <definedName name="I">#REF!</definedName>
    <definedName name="INCOME" localSheetId="2">#REF!</definedName>
    <definedName name="INCOME">#REF!</definedName>
    <definedName name="Index" localSheetId="2">#REF!</definedName>
    <definedName name="Index" localSheetId="1">#REF!</definedName>
    <definedName name="Index" localSheetId="0">#REF!</definedName>
    <definedName name="Index">#REF!</definedName>
    <definedName name="Indices" localSheetId="2">#REF!</definedName>
    <definedName name="Indices">#REF!</definedName>
    <definedName name="Int">#REF!</definedName>
    <definedName name="interest" localSheetId="2">#REF!</definedName>
    <definedName name="interest">#REF!</definedName>
    <definedName name="Interest_Rate">#REF!</definedName>
    <definedName name="iopiopoipo" localSheetId="2">#REF!</definedName>
    <definedName name="iopiopoipo" localSheetId="1">#REF!</definedName>
    <definedName name="iopiopoipo" localSheetId="0">#REF!</definedName>
    <definedName name="iopiopoipo">#REF!</definedName>
    <definedName name="ITEM" localSheetId="2">#REF!</definedName>
    <definedName name="ITEM">#REF!</definedName>
    <definedName name="ITEM_NO" localSheetId="2">#REF!</definedName>
    <definedName name="ITEM_NO" localSheetId="1">#REF!</definedName>
    <definedName name="ITEM_NO" localSheetId="0">#REF!</definedName>
    <definedName name="ITEM_NO">#REF!</definedName>
    <definedName name="Items_01" localSheetId="2">#REF!</definedName>
    <definedName name="Items_01" localSheetId="1">#REF!</definedName>
    <definedName name="Items_01" localSheetId="0">#REF!</definedName>
    <definedName name="Items_01">#REF!</definedName>
    <definedName name="JBCC">[6]Info!$B$31</definedName>
    <definedName name="jjj">IF(Val_Ent,Header_Row+Number,Header_Row)</definedName>
    <definedName name="jjjj">IF(Values_Entered,Header_Row+Number_of_Payments,Header_Row)</definedName>
    <definedName name="jjjjj">IF(Val_Ent,Header_Row+Number,Header_Row)</definedName>
    <definedName name="jkjk">IF(Val_Ent,Header_Row+Number,Header_Row)</definedName>
    <definedName name="joe" localSheetId="2">#REF!</definedName>
    <definedName name="joe">#REF!</definedName>
    <definedName name="July03" hidden="1">{#N/A,#N/A,FALSE,"All In Labour Rates";#N/A,#N/A,FALSE,"Material Price List";#N/A,#N/A,FALSE,"Rate Build Up"}</definedName>
    <definedName name="K">"KG"</definedName>
    <definedName name="Kaylite" localSheetId="2">#REF!</definedName>
    <definedName name="Kaylite">#REF!</definedName>
    <definedName name="Kerbs" localSheetId="2">#REF!</definedName>
    <definedName name="Kerbs" localSheetId="1">#REF!</definedName>
    <definedName name="Kerbs" localSheetId="0">#REF!</definedName>
    <definedName name="Kerbs">#REF!</definedName>
    <definedName name="kk" hidden="1">{#N/A,#N/A,FALSE,"All In Labour Rates";#N/A,#N/A,FALSE,"Material Price List";#N/A,#N/A,FALSE,"Rate Build Up"}</definedName>
    <definedName name="kkk" hidden="1">{#N/A,#N/A,FALSE,"All In Labour Rates";#N/A,#N/A,FALSE,"Material Price List";#N/A,#N/A,FALSE,"Rate Build Up"}</definedName>
    <definedName name="l" localSheetId="2">#REF!</definedName>
    <definedName name="l" localSheetId="1">#REF!</definedName>
    <definedName name="l" localSheetId="0">#REF!</definedName>
    <definedName name="l">#REF!</definedName>
    <definedName name="LABCOSTOT" localSheetId="7">'Bill 1- Otter Pools'!#REF!</definedName>
    <definedName name="LABCOSTOT" localSheetId="6">'mech summ'!#REF!</definedName>
    <definedName name="LABCOSTOT">#REF!</definedName>
    <definedName name="LABHRTOT" localSheetId="7">'Bill 1- Otter Pools'!#REF!</definedName>
    <definedName name="LABHRTOT" localSheetId="6">'mech summ'!#REF!</definedName>
    <definedName name="LABHRTOT">#REF!</definedName>
    <definedName name="LABMUTOT" localSheetId="7">'Bill 1- Otter Pools'!#REF!</definedName>
    <definedName name="LABMUTOT" localSheetId="6">'mech summ'!#REF!</definedName>
    <definedName name="LABMUTOT">#REF!</definedName>
    <definedName name="LABOUR" localSheetId="2">'[1]22 March 2000'!#REF!</definedName>
    <definedName name="LABOUR" localSheetId="1">'[2]22 March 2000'!#REF!</definedName>
    <definedName name="LABOUR">'[1]22 March 2000'!#REF!</definedName>
    <definedName name="LABPERCON" localSheetId="6">#REF!</definedName>
    <definedName name="LABPERCON">#REF!</definedName>
    <definedName name="LABSELTOT" localSheetId="7">'Bill 1- Otter Pools'!#REF!</definedName>
    <definedName name="LABSELTOT" localSheetId="6">'mech summ'!#REF!</definedName>
    <definedName name="LABSELTOT">#REF!</definedName>
    <definedName name="LADMTOT" localSheetId="7">'Bill 1- Otter Pools'!#REF!</definedName>
    <definedName name="LADMTOT" localSheetId="6">'mech summ'!#REF!</definedName>
    <definedName name="LADMTOT">#REF!</definedName>
    <definedName name="LADMU" localSheetId="6">#REF!</definedName>
    <definedName name="LADMU">#REF!</definedName>
    <definedName name="LADSTOT" localSheetId="7">'Bill 1- Otter Pools'!#REF!</definedName>
    <definedName name="LADSTOT" localSheetId="6">'mech summ'!#REF!</definedName>
    <definedName name="LADSTOT">#REF!</definedName>
    <definedName name="Last_Row">IF(Values_Entered,Header_Row+Number_of_Payments,Header_Row)</definedName>
    <definedName name="LFR">"CU PVC SWA PVC FR 1kV"</definedName>
    <definedName name="LHC">"CU PVC SWA PVC LHC 1kV"</definedName>
    <definedName name="LIST" localSheetId="2">#REF!</definedName>
    <definedName name="LIST">#REF!</definedName>
    <definedName name="LITMTOT" localSheetId="7">'Bill 1- Otter Pools'!#REF!</definedName>
    <definedName name="LITMTOT" localSheetId="6">'mech summ'!#REF!</definedName>
    <definedName name="LITMTOT">#REF!</definedName>
    <definedName name="LITMU" localSheetId="6">#REF!</definedName>
    <definedName name="LITMU">#REF!</definedName>
    <definedName name="LITSTOT" localSheetId="7">'Bill 1- Otter Pools'!#REF!</definedName>
    <definedName name="LITSTOT" localSheetId="6">'mech summ'!#REF!</definedName>
    <definedName name="LITSTOT">#REF!</definedName>
    <definedName name="llllllll" localSheetId="2">#REF!</definedName>
    <definedName name="llllllll" localSheetId="1">#REF!</definedName>
    <definedName name="llllllll" localSheetId="0">#REF!</definedName>
    <definedName name="llllllll">#REF!</definedName>
    <definedName name="Loan_Amount">#REF!</definedName>
    <definedName name="Loan_Start">#REF!</definedName>
    <definedName name="Loan_Years">#REF!</definedName>
    <definedName name="LPF" localSheetId="2">#REF!</definedName>
    <definedName name="LPF">#REF!</definedName>
    <definedName name="LPFT" localSheetId="2">#REF!</definedName>
    <definedName name="LPFT">#REF!</definedName>
    <definedName name="LPPF" localSheetId="2">#REF!</definedName>
    <definedName name="LPPF">#REF!</definedName>
    <definedName name="LPTC" localSheetId="2">#REF!</definedName>
    <definedName name="LPTC">#REF!</definedName>
    <definedName name="LPTF" localSheetId="2">#REF!</definedName>
    <definedName name="LPTF">#REF!</definedName>
    <definedName name="Lukhanyo" localSheetId="2">#REF!</definedName>
    <definedName name="Lukhanyo">#REF!</definedName>
    <definedName name="Lukhanyo2" localSheetId="2">#REF!</definedName>
    <definedName name="Lukhanyo2">#REF!</definedName>
    <definedName name="M">"Meter"</definedName>
    <definedName name="major" localSheetId="2">[34]VIABILITY!#REF!</definedName>
    <definedName name="major">[34]VIABILITY!#REF!</definedName>
    <definedName name="Markup">'[18]Initial Data'!$G$20</definedName>
    <definedName name="mat" localSheetId="1">'[46]JUNE 2007'!$H$28</definedName>
    <definedName name="mat">'[47]JUNE 2007'!$H$28</definedName>
    <definedName name="MATMTOT" localSheetId="7">'Bill 1- Otter Pools'!#REF!</definedName>
    <definedName name="MATMTOT" localSheetId="6">'mech summ'!#REF!</definedName>
    <definedName name="MATMTOT">#REF!</definedName>
    <definedName name="MATMUTOT" localSheetId="7">'Bill 1- Otter Pools'!#REF!</definedName>
    <definedName name="MATMUTOT" localSheetId="6">'mech summ'!#REF!</definedName>
    <definedName name="MATMUTOT">#REF!</definedName>
    <definedName name="MATSEL" localSheetId="7">'Bill 1- Otter Pools'!#REF!</definedName>
    <definedName name="MATSEL" localSheetId="6">'mech summ'!#REF!</definedName>
    <definedName name="MATSEL">#REF!</definedName>
    <definedName name="MATSTOT" localSheetId="7">'Bill 1- Otter Pools'!#REF!</definedName>
    <definedName name="MATSTOT" localSheetId="6">'mech summ'!#REF!</definedName>
    <definedName name="MATSTOT">#REF!</definedName>
    <definedName name="MATTOT" localSheetId="7">'Bill 1- Otter Pools'!#REF!</definedName>
    <definedName name="MATTOT" localSheetId="6">'mech summ'!#REF!</definedName>
    <definedName name="MATTOT">#REF!</definedName>
    <definedName name="mbnmbbn" localSheetId="2">#REF!</definedName>
    <definedName name="mbnmbbn" localSheetId="1">#REF!</definedName>
    <definedName name="mbnmbbn" localSheetId="0">#REF!</definedName>
    <definedName name="mbnmbbn">#REF!</definedName>
    <definedName name="MEDGAS" localSheetId="2">#REF!</definedName>
    <definedName name="MEDGAS">#REF!</definedName>
    <definedName name="MH_cover_frame">[7]MATERIAL!$E$88</definedName>
    <definedName name="MISCMTOT" localSheetId="7">'Bill 1- Otter Pools'!#REF!</definedName>
    <definedName name="MISCMTOT" localSheetId="6">'mech summ'!#REF!</definedName>
    <definedName name="MISCMTOT">#REF!</definedName>
    <definedName name="MISCMU" localSheetId="6">#REF!</definedName>
    <definedName name="MISCMU">#REF!</definedName>
    <definedName name="MISCSTOT" localSheetId="7">'Bill 1- Otter Pools'!#REF!</definedName>
    <definedName name="MISCSTOT" localSheetId="6">'mech summ'!#REF!</definedName>
    <definedName name="MISCSTOT">#REF!</definedName>
    <definedName name="mm" localSheetId="1">[20]Sched2!$A$7:$G$146</definedName>
    <definedName name="mm" localSheetId="0">[20]Sched2!$A$7:$G$146</definedName>
    <definedName name="mm">[19]Sched2!$A$7:$G$146</definedName>
    <definedName name="mmm">OFFSET(Full_Print,0,0,vvv)</definedName>
    <definedName name="mmmm">IF(Values_Entered,Header_Row+Number_of_Payments,Header_Row)</definedName>
    <definedName name="mmmmm">IF(Val_Ent,Header_Row+Number,Header_Row)</definedName>
    <definedName name="MoratarA" localSheetId="2">#REF!</definedName>
    <definedName name="MoratarA">#REF!</definedName>
    <definedName name="MortarA" localSheetId="2">#REF!</definedName>
    <definedName name="MortarA">#REF!</definedName>
    <definedName name="MortarB" localSheetId="2">#REF!</definedName>
    <definedName name="MortarB">#REF!</definedName>
    <definedName name="MortarC" localSheetId="2">#REF!</definedName>
    <definedName name="MortarC">#REF!</definedName>
    <definedName name="MortarD" localSheetId="2">#REF!</definedName>
    <definedName name="MortarD">#REF!</definedName>
    <definedName name="Mos">[26]MOS!$E$17</definedName>
    <definedName name="Mzazi" localSheetId="2">#REF!</definedName>
    <definedName name="Mzazi">#REF!</definedName>
    <definedName name="Mzazi2" localSheetId="2">#REF!</definedName>
    <definedName name="Mzazi2">#REF!</definedName>
    <definedName name="Mzazi3" localSheetId="2">#REF!</definedName>
    <definedName name="Mzazi3">#REF!</definedName>
    <definedName name="N">"NO"</definedName>
    <definedName name="NAME" localSheetId="2">'[1]22 March 2000'!#REF!</definedName>
    <definedName name="NAME" localSheetId="1">'[2]22 March 2000'!#REF!</definedName>
    <definedName name="NAME">'[1]22 March 2000'!#REF!</definedName>
    <definedName name="ND" localSheetId="2">[31]Cover!#REF!</definedName>
    <definedName name="ND">[31]Cover!#REF!</definedName>
    <definedName name="new" localSheetId="2">#REF!</definedName>
    <definedName name="new">#REF!</definedName>
    <definedName name="NewRoad" localSheetId="2">#REF!</definedName>
    <definedName name="NewRoad" localSheetId="1">#REF!</definedName>
    <definedName name="NewRoad" localSheetId="0">#REF!</definedName>
    <definedName name="NewRoad">#REF!</definedName>
    <definedName name="NewSanitaryWare" localSheetId="2">#REF!</definedName>
    <definedName name="NewSanitaryWare" localSheetId="1">#REF!</definedName>
    <definedName name="NewSanitaryWare" localSheetId="0">#REF!</definedName>
    <definedName name="NewSanitaryWare">#REF!</definedName>
    <definedName name="nn" localSheetId="2">[48]A!#REF!</definedName>
    <definedName name="nn" localSheetId="1">[48]A!#REF!</definedName>
    <definedName name="nn" localSheetId="0">[48]A!#REF!</definedName>
    <definedName name="nn">[48]A!#REF!</definedName>
    <definedName name="nnn">MATCH(0.01,End_Bal,-1)+1</definedName>
    <definedName name="nnnn">OFFSET(Full_Print,0,0,vvvv)</definedName>
    <definedName name="nnnnn">OFFSET(Full_Print,0,0,vvvvv)</definedName>
    <definedName name="nnnnnnnnnnnnn" localSheetId="2">[19]Sched2!#REF!</definedName>
    <definedName name="nnnnnnnnnnnnn" localSheetId="1">[20]Sched2!#REF!</definedName>
    <definedName name="nnnnnnnnnnnnn" localSheetId="0">[20]Sched2!#REF!</definedName>
    <definedName name="nnnnnnnnnnnnn">[19]Sched2!#REF!</definedName>
    <definedName name="NO" localSheetId="2">#REF!</definedName>
    <definedName name="NO" localSheetId="1">#REF!</definedName>
    <definedName name="NO" localSheetId="0">#REF!</definedName>
    <definedName name="NO">#REF!</definedName>
    <definedName name="Norms_Tariff">'[28]Project Data'!$H$80</definedName>
    <definedName name="Notes" localSheetId="1">[29]Notes!$A$1</definedName>
    <definedName name="Notes" localSheetId="0">[29]Notes!$A$1</definedName>
    <definedName name="Notes">[30]Notes!$A$1</definedName>
    <definedName name="NOW" localSheetId="2">[49]Penalties!#REF!</definedName>
    <definedName name="NOW" localSheetId="1">[49]Penalties!#REF!</definedName>
    <definedName name="NOW" localSheetId="0">[49]Penalties!#REF!</definedName>
    <definedName name="NOW">[49]Penalties!#REF!</definedName>
    <definedName name="NPRA" localSheetId="2" hidden="1">#REF!</definedName>
    <definedName name="NPRA" localSheetId="1" hidden="1">#REF!</definedName>
    <definedName name="NPRA" localSheetId="0" hidden="1">#REF!</definedName>
    <definedName name="NPRA" hidden="1">#REF!</definedName>
    <definedName name="Num_Pmt_Per_Year">#REF!</definedName>
    <definedName name="Number">MATCH(0.01,End_Bal,-1)+1</definedName>
    <definedName name="Number_of_Payments">MATCH(0.01,End_Bal,-1)+1</definedName>
    <definedName name="o" localSheetId="2">#REF!</definedName>
    <definedName name="o" localSheetId="1">#REF!</definedName>
    <definedName name="o" localSheetId="0">#REF!</definedName>
    <definedName name="o">#REF!</definedName>
    <definedName name="OLD" localSheetId="2">#REF!</definedName>
    <definedName name="OLD">#REF!</definedName>
    <definedName name="Others" localSheetId="2">#REF!</definedName>
    <definedName name="Others" localSheetId="1">#REF!</definedName>
    <definedName name="Others" localSheetId="0">#REF!</definedName>
    <definedName name="Others">#REF!</definedName>
    <definedName name="over" hidden="1">{#N/A,#N/A,FALSE,"All In Labour Rates";#N/A,#N/A,FALSE,"Material Price List";#N/A,#N/A,FALSE,"Rate Build Up"}</definedName>
    <definedName name="p" localSheetId="2">#REF!</definedName>
    <definedName name="p" localSheetId="1">#REF!</definedName>
    <definedName name="p" localSheetId="0">#REF!</definedName>
    <definedName name="p">#REF!</definedName>
    <definedName name="page">#REF!</definedName>
    <definedName name="Pay_Date">#REF!</definedName>
    <definedName name="Pay_Num">#REF!</definedName>
    <definedName name="Payment">DATE(YEAR(Loan_Start),MONTH(Loan_Start)+Payment_Number,DAY(Loan_Start))</definedName>
    <definedName name="Payment_Date">DATE(YEAR(Loan_Start),MONTH(Loan_Start)+Payment_Number,DAY(Loan_Start))</definedName>
    <definedName name="PAYMENT_REFERS" localSheetId="2">#REF!</definedName>
    <definedName name="PAYMENT_REFERS" localSheetId="1">#REF!</definedName>
    <definedName name="PAYMENT_REFERS" localSheetId="0">#REF!</definedName>
    <definedName name="PAYMENT_REFERS">#REF!</definedName>
    <definedName name="payments">MATCH(0.01,End_Bal,-1)+1</definedName>
    <definedName name="Pcompact">[7]PLANT!$E$9</definedName>
    <definedName name="PETROL">[7]MATERIAL!$E$8</definedName>
    <definedName name="PF">'[44]PSP fee breakdown &amp; projections'!$D$5</definedName>
    <definedName name="pgone" localSheetId="2">#REF!</definedName>
    <definedName name="pgone">#REF!</definedName>
    <definedName name="pgtwo" localSheetId="2">#REF!</definedName>
    <definedName name="pgtwo">#REF!</definedName>
    <definedName name="pitching">[7]MATERIAL!$E$85</definedName>
    <definedName name="PJ" localSheetId="2">[16]Assumptions!#REF!</definedName>
    <definedName name="PJ">[16]Assumptions!#REF!</definedName>
    <definedName name="pmfs">[50]A!$C$1</definedName>
    <definedName name="po" localSheetId="2">#REF!</definedName>
    <definedName name="po" localSheetId="1">#REF!</definedName>
    <definedName name="po" localSheetId="0">#REF!</definedName>
    <definedName name="po">#REF!</definedName>
    <definedName name="Polythene" localSheetId="2">#REF!</definedName>
    <definedName name="Polythene">#REF!</definedName>
    <definedName name="pool" localSheetId="2">#REF!</definedName>
    <definedName name="pool" localSheetId="1">#REF!</definedName>
    <definedName name="pool" localSheetId="0">#REF!</definedName>
    <definedName name="pool">#REF!</definedName>
    <definedName name="pppppp" localSheetId="2">#REF!</definedName>
    <definedName name="pppppp" localSheetId="1">#REF!</definedName>
    <definedName name="pppppp" localSheetId="0">#REF!</definedName>
    <definedName name="pppppp">#REF!</definedName>
    <definedName name="Prelim" localSheetId="7">'Bill 1- Otter Pools'!#REF!</definedName>
    <definedName name="Prelim" localSheetId="6">'mech summ'!#REF!</definedName>
    <definedName name="Prelim">#REF!</definedName>
    <definedName name="Princ">#REF!</definedName>
    <definedName name="PRINT" localSheetId="2">#REF!</definedName>
    <definedName name="PRINT" localSheetId="1">#REF!</definedName>
    <definedName name="PRINT" localSheetId="0">#REF!</definedName>
    <definedName name="PRINT">#REF!</definedName>
    <definedName name="Print_A">OFFSET(Full_Print,0,0,Last_Row)</definedName>
    <definedName name="_xlnm.Print_Area" localSheetId="7">'Bill 1- Otter Pools'!$A$1:$F$41</definedName>
    <definedName name="_xlnm.Print_Area" localSheetId="8">'Bill 2-Seal Pool'!$A$1:$F$35</definedName>
    <definedName name="_xlnm.Print_Area" localSheetId="9">'Bill 3-Penguin Pool'!$A$1:$F$44</definedName>
    <definedName name="_xlnm.Print_Area" localSheetId="3">'Building Works'!$A$1:$F$1817</definedName>
    <definedName name="_xlnm.Print_Area" localSheetId="2">'Building Works Summary'!$A$1:$C$53</definedName>
    <definedName name="_xlnm.Print_Area" localSheetId="5">'Electrical Inst'!$A$1:$F$699</definedName>
    <definedName name="_xlnm.Print_Area" localSheetId="6">'mech summ'!$A$1:$F$44</definedName>
    <definedName name="_xlnm.Print_Area" localSheetId="1">'P and Gs'!$A$1:$G$193</definedName>
    <definedName name="_xlnm.Print_Area" localSheetId="0">Summary!$A$1:$F$62</definedName>
    <definedName name="_xlnm.Print_Area">'[51]Summary - Construction'!$A$1:$K$44</definedName>
    <definedName name="Print_Area_MI" localSheetId="2">#REF!</definedName>
    <definedName name="Print_Area_MI" localSheetId="1">#REF!</definedName>
    <definedName name="Print_Area_MI" localSheetId="0">#REF!</definedName>
    <definedName name="Print_Area_MI">#REF!</definedName>
    <definedName name="Print_Area_MI2" localSheetId="2">'[52]SEC-A'!#REF!</definedName>
    <definedName name="Print_Area_MI2" localSheetId="1">'[52]SEC-A'!#REF!</definedName>
    <definedName name="Print_Area_MI2" localSheetId="0">'[52]SEC-A'!#REF!</definedName>
    <definedName name="Print_Area_MI2">'[52]SEC-A'!#REF!</definedName>
    <definedName name="Print_Area_Reset">OFFSET(Full_Print,0,0,Last_Row)</definedName>
    <definedName name="Print_Area_Reset1">OFFSET(Full_Print,0,0,Last_Row)</definedName>
    <definedName name="_xlnm.Print_Titles" localSheetId="7">'Bill 1- Otter Pools'!$2:$4</definedName>
    <definedName name="_xlnm.Print_Titles" localSheetId="3">'Building Works'!$1:$6</definedName>
    <definedName name="_xlnm.Print_Titles" localSheetId="2">'Building Works Summary'!$1:$7</definedName>
    <definedName name="_xlnm.Print_Titles" localSheetId="6">'mech summ'!$2:$4</definedName>
    <definedName name="_xlnm.Print_Titles">#REF!</definedName>
    <definedName name="Prof_fees" localSheetId="2">#REF!</definedName>
    <definedName name="Prof_fees">#REF!</definedName>
    <definedName name="Project" localSheetId="2">#REF!</definedName>
    <definedName name="Project">#REF!</definedName>
    <definedName name="Project_Name1">'[28]Project Data'!$D$7</definedName>
    <definedName name="Project_no" localSheetId="2">#REF!</definedName>
    <definedName name="Project_no">#REF!</definedName>
    <definedName name="Projects">#REF!</definedName>
    <definedName name="Projek" localSheetId="2">[44]CASHFLOW!#REF!</definedName>
    <definedName name="Projek">[44]CASHFLOW!#REF!</definedName>
    <definedName name="ProjekNommer" localSheetId="2">#REF!</definedName>
    <definedName name="ProjekNommer">#REF!</definedName>
    <definedName name="psand">[7]MATERIAL!$E$14</definedName>
    <definedName name="PSKMTOT" localSheetId="7">'Bill 1- Otter Pools'!#REF!</definedName>
    <definedName name="PSKMTOT" localSheetId="6">'mech summ'!#REF!</definedName>
    <definedName name="PSKMTOT">#REF!</definedName>
    <definedName name="PSKMU" localSheetId="6">#REF!</definedName>
    <definedName name="PSKMU">#REF!</definedName>
    <definedName name="PSKSTOT" localSheetId="7">'Bill 1- Otter Pools'!#REF!</definedName>
    <definedName name="PSKSTOT" localSheetId="6">'mech summ'!#REF!</definedName>
    <definedName name="PSKSTOT">#REF!</definedName>
    <definedName name="PTD" localSheetId="2">#REF!</definedName>
    <definedName name="PTD">#REF!</definedName>
    <definedName name="PTR">"PVC NITRILE TRAILING"</definedName>
    <definedName name="q" localSheetId="2">#REF!</definedName>
    <definedName name="q" localSheetId="1">#REF!</definedName>
    <definedName name="q" localSheetId="0">#REF!</definedName>
    <definedName name="q">#REF!</definedName>
    <definedName name="qq" localSheetId="2">[48]A!#REF!</definedName>
    <definedName name="qq" localSheetId="1">[48]A!#REF!</definedName>
    <definedName name="qq" localSheetId="0">[48]A!#REF!</definedName>
    <definedName name="qq">[48]A!#REF!</definedName>
    <definedName name="qqqehjyukulj" localSheetId="2">[19]Sched2!#REF!</definedName>
    <definedName name="qqqehjyukulj" localSheetId="1">[20]Sched2!#REF!</definedName>
    <definedName name="qqqehjyukulj" localSheetId="0">[20]Sched2!#REF!</definedName>
    <definedName name="qqqehjyukulj">[19]Sched2!#REF!</definedName>
    <definedName name="qqqq">#REF!</definedName>
    <definedName name="qqqqq" localSheetId="2">#REF!</definedName>
    <definedName name="qqqqq" localSheetId="1">#REF!</definedName>
    <definedName name="qqqqq" localSheetId="0">#REF!</definedName>
    <definedName name="qqqqq">#REF!</definedName>
    <definedName name="QUANTITY" localSheetId="2">#REF!</definedName>
    <definedName name="QUANTITY" localSheetId="1">#REF!</definedName>
    <definedName name="QUANTITY" localSheetId="0">#REF!</definedName>
    <definedName name="QUANTITY">#REF!</definedName>
    <definedName name="qzqzqz10" localSheetId="2">#REF!</definedName>
    <definedName name="qzqzqz10" localSheetId="1">#REF!</definedName>
    <definedName name="qzqzqz10" localSheetId="0">#REF!</definedName>
    <definedName name="qzqzqz10">#REF!</definedName>
    <definedName name="qzqzqz11" localSheetId="2">#REF!</definedName>
    <definedName name="qzqzqz11" localSheetId="1">#REF!</definedName>
    <definedName name="qzqzqz11" localSheetId="0">#REF!</definedName>
    <definedName name="qzqzqz11">#REF!</definedName>
    <definedName name="qzqzqz12" localSheetId="2">#REF!</definedName>
    <definedName name="qzqzqz12" localSheetId="1">#REF!</definedName>
    <definedName name="qzqzqz12" localSheetId="0">#REF!</definedName>
    <definedName name="qzqzqz12">#REF!</definedName>
    <definedName name="qzqzqz13" localSheetId="2">#REF!</definedName>
    <definedName name="qzqzqz13" localSheetId="1">#REF!</definedName>
    <definedName name="qzqzqz13" localSheetId="0">#REF!</definedName>
    <definedName name="qzqzqz13">#REF!</definedName>
    <definedName name="qzqzqz14" localSheetId="2">#REF!</definedName>
    <definedName name="qzqzqz14" localSheetId="1">#REF!</definedName>
    <definedName name="qzqzqz14" localSheetId="0">#REF!</definedName>
    <definedName name="qzqzqz14">#REF!</definedName>
    <definedName name="qzqzqz15" localSheetId="2">#REF!</definedName>
    <definedName name="qzqzqz15" localSheetId="1">#REF!</definedName>
    <definedName name="qzqzqz15" localSheetId="0">#REF!</definedName>
    <definedName name="qzqzqz15">#REF!</definedName>
    <definedName name="qzqzqz16" localSheetId="2">#REF!</definedName>
    <definedName name="qzqzqz16" localSheetId="1">#REF!</definedName>
    <definedName name="qzqzqz16" localSheetId="0">#REF!</definedName>
    <definedName name="qzqzqz16">#REF!</definedName>
    <definedName name="qzqzqz17" localSheetId="2">#REF!</definedName>
    <definedName name="qzqzqz17" localSheetId="1">#REF!</definedName>
    <definedName name="qzqzqz17" localSheetId="0">#REF!</definedName>
    <definedName name="qzqzqz17">#REF!</definedName>
    <definedName name="qzqzqz18" localSheetId="2">#REF!</definedName>
    <definedName name="qzqzqz18" localSheetId="1">#REF!</definedName>
    <definedName name="qzqzqz18" localSheetId="0">#REF!</definedName>
    <definedName name="qzqzqz18">#REF!</definedName>
    <definedName name="qzqzqz19" localSheetId="2">#REF!</definedName>
    <definedName name="qzqzqz19" localSheetId="1">#REF!</definedName>
    <definedName name="qzqzqz19" localSheetId="0">#REF!</definedName>
    <definedName name="qzqzqz19">#REF!</definedName>
    <definedName name="qzqzqz20" localSheetId="2">#REF!</definedName>
    <definedName name="qzqzqz20" localSheetId="1">#REF!</definedName>
    <definedName name="qzqzqz20" localSheetId="0">#REF!</definedName>
    <definedName name="qzqzqz20">#REF!</definedName>
    <definedName name="qzqzqz21" localSheetId="2">#REF!</definedName>
    <definedName name="qzqzqz21" localSheetId="1">#REF!</definedName>
    <definedName name="qzqzqz21" localSheetId="0">#REF!</definedName>
    <definedName name="qzqzqz21">#REF!</definedName>
    <definedName name="qzqzqz22" localSheetId="2">#REF!</definedName>
    <definedName name="qzqzqz22" localSheetId="1">#REF!</definedName>
    <definedName name="qzqzqz22" localSheetId="0">#REF!</definedName>
    <definedName name="qzqzqz22">#REF!</definedName>
    <definedName name="qzqzqz23" localSheetId="2">#REF!</definedName>
    <definedName name="qzqzqz23" localSheetId="1">#REF!</definedName>
    <definedName name="qzqzqz23" localSheetId="0">#REF!</definedName>
    <definedName name="qzqzqz23">#REF!</definedName>
    <definedName name="qzqzqz24" localSheetId="2">#REF!</definedName>
    <definedName name="qzqzqz24" localSheetId="1">#REF!</definedName>
    <definedName name="qzqzqz24" localSheetId="0">#REF!</definedName>
    <definedName name="qzqzqz24">#REF!</definedName>
    <definedName name="qzqzqz25" localSheetId="2">#REF!</definedName>
    <definedName name="qzqzqz25" localSheetId="1">#REF!</definedName>
    <definedName name="qzqzqz25" localSheetId="0">#REF!</definedName>
    <definedName name="qzqzqz25">#REF!</definedName>
    <definedName name="qzqzqz26" localSheetId="2">#REF!</definedName>
    <definedName name="qzqzqz26" localSheetId="1">#REF!</definedName>
    <definedName name="qzqzqz26" localSheetId="0">#REF!</definedName>
    <definedName name="qzqzqz26">#REF!</definedName>
    <definedName name="qzqzqz27" localSheetId="2">#REF!</definedName>
    <definedName name="qzqzqz27" localSheetId="1">#REF!</definedName>
    <definedName name="qzqzqz27" localSheetId="0">#REF!</definedName>
    <definedName name="qzqzqz27">#REF!</definedName>
    <definedName name="qzqzqz28" localSheetId="2">#REF!</definedName>
    <definedName name="qzqzqz28" localSheetId="1">#REF!</definedName>
    <definedName name="qzqzqz28" localSheetId="0">#REF!</definedName>
    <definedName name="qzqzqz28">#REF!</definedName>
    <definedName name="qzqzqz29" localSheetId="2">#REF!</definedName>
    <definedName name="qzqzqz29" localSheetId="1">#REF!</definedName>
    <definedName name="qzqzqz29" localSheetId="0">#REF!</definedName>
    <definedName name="qzqzqz29">#REF!</definedName>
    <definedName name="qzqzqz30" localSheetId="2">#REF!</definedName>
    <definedName name="qzqzqz30" localSheetId="1">#REF!</definedName>
    <definedName name="qzqzqz30" localSheetId="0">#REF!</definedName>
    <definedName name="qzqzqz30">#REF!</definedName>
    <definedName name="qzqzqz31" localSheetId="2">#REF!</definedName>
    <definedName name="qzqzqz31" localSheetId="1">#REF!</definedName>
    <definedName name="qzqzqz31" localSheetId="0">#REF!</definedName>
    <definedName name="qzqzqz31">#REF!</definedName>
    <definedName name="qzqzqz32" localSheetId="2">#REF!</definedName>
    <definedName name="qzqzqz32" localSheetId="1">#REF!</definedName>
    <definedName name="qzqzqz32" localSheetId="0">#REF!</definedName>
    <definedName name="qzqzqz32">#REF!</definedName>
    <definedName name="qzqzqz6" localSheetId="2">#REF!</definedName>
    <definedName name="qzqzqz6" localSheetId="1">#REF!</definedName>
    <definedName name="qzqzqz6" localSheetId="0">#REF!</definedName>
    <definedName name="qzqzqz6">#REF!</definedName>
    <definedName name="qzqzqz7" localSheetId="2">#REF!</definedName>
    <definedName name="qzqzqz7" localSheetId="1">#REF!</definedName>
    <definedName name="qzqzqz7" localSheetId="0">#REF!</definedName>
    <definedName name="qzqzqz7">#REF!</definedName>
    <definedName name="qzqzqz8" localSheetId="2">#REF!</definedName>
    <definedName name="qzqzqz8" localSheetId="1">#REF!</definedName>
    <definedName name="qzqzqz8" localSheetId="0">#REF!</definedName>
    <definedName name="qzqzqz8">#REF!</definedName>
    <definedName name="qzqzqz9" localSheetId="2">#REF!</definedName>
    <definedName name="qzqzqz9" localSheetId="1">#REF!</definedName>
    <definedName name="qzqzqz9" localSheetId="0">#REF!</definedName>
    <definedName name="qzqzqz9">#REF!</definedName>
    <definedName name="RATE" localSheetId="2">'[1]22 March 2000'!#REF!</definedName>
    <definedName name="RATE" localSheetId="1">#REF!</definedName>
    <definedName name="RATE">'[1]22 March 2000'!#REF!</definedName>
    <definedName name="REM">[53]Notes!$B$50:$B$56</definedName>
    <definedName name="Remedial">[15]Notes!$B$27:$B$32</definedName>
    <definedName name="RemoveGeyser" localSheetId="2">#REF!</definedName>
    <definedName name="RemoveGeyser" localSheetId="1">#REF!</definedName>
    <definedName name="RemoveGeyser" localSheetId="0">#REF!</definedName>
    <definedName name="RemoveGeyser">#REF!</definedName>
    <definedName name="RENE" localSheetId="2">#REF!</definedName>
    <definedName name="RENE">#REF!</definedName>
    <definedName name="reserves" hidden="1">{#N/A,#N/A,FALSE,"All In Labour Rates";#N/A,#N/A,FALSE,"Material Price List";#N/A,#N/A,FALSE,"Rate Build Up"}</definedName>
    <definedName name="REST" localSheetId="2">#REF!</definedName>
    <definedName name="REST">#REF!</definedName>
    <definedName name="rgedgergr" localSheetId="2">#REF!</definedName>
    <definedName name="rgedgergr" localSheetId="1">#REF!</definedName>
    <definedName name="rgedgergr" localSheetId="0">#REF!</definedName>
    <definedName name="rgedgergr">#REF!</definedName>
    <definedName name="S" localSheetId="2">#REF!</definedName>
    <definedName name="S" localSheetId="1">#REF!</definedName>
    <definedName name="S" localSheetId="0">#REF!</definedName>
    <definedName name="S">#REF!</definedName>
    <definedName name="SABSA1" localSheetId="2">#REF!</definedName>
    <definedName name="SABSA1" localSheetId="1">#REF!</definedName>
    <definedName name="SABSA1" localSheetId="0">#REF!</definedName>
    <definedName name="SABSA1">#REF!</definedName>
    <definedName name="sad" localSheetId="2">#REF!</definedName>
    <definedName name="sad" localSheetId="1">#REF!</definedName>
    <definedName name="sad" localSheetId="0">#REF!</definedName>
    <definedName name="sad">#REF!</definedName>
    <definedName name="sand">[7]MATERIAL!$E$13</definedName>
    <definedName name="SC">"PVC SINGLE CORE"</definedName>
    <definedName name="SCALE2" localSheetId="2">#REF!</definedName>
    <definedName name="SCALE2">#REF!</definedName>
    <definedName name="sced8b" localSheetId="2">[19]Sched2!#REF!</definedName>
    <definedName name="sced8b" localSheetId="1">[20]Sched2!#REF!</definedName>
    <definedName name="sced8b" localSheetId="0">[20]Sched2!#REF!</definedName>
    <definedName name="sced8b">[19]Sched2!#REF!</definedName>
    <definedName name="Sched_Pay">#REF!</definedName>
    <definedName name="SCHED1" localSheetId="2">#REF!</definedName>
    <definedName name="SCHED1" localSheetId="1">#REF!</definedName>
    <definedName name="SCHED1" localSheetId="0">#REF!</definedName>
    <definedName name="SCHED1">#REF!</definedName>
    <definedName name="SCHED2" localSheetId="2">#REF!</definedName>
    <definedName name="SCHED2" localSheetId="1">#REF!</definedName>
    <definedName name="SCHED2" localSheetId="0">#REF!</definedName>
    <definedName name="SCHED2">#REF!</definedName>
    <definedName name="SCHEDLE" localSheetId="2">'[54]22 March 2000'!#REF!</definedName>
    <definedName name="SCHEDLE" localSheetId="1">'[2]22 March 2000'!#REF!</definedName>
    <definedName name="SCHEDLE" localSheetId="0">'[2]22 March 2000'!#REF!</definedName>
    <definedName name="SCHEDLE">'[54]22 March 2000'!#REF!</definedName>
    <definedName name="Scheduled_Extra_Payments">#REF!</definedName>
    <definedName name="Scheduled_Interest_Rate">#REF!</definedName>
    <definedName name="Scheduled_Monthly_Payment">#REF!</definedName>
    <definedName name="Scheme1a">#REF!</definedName>
    <definedName name="sec12a">#REF!</definedName>
    <definedName name="SecA" localSheetId="2">#REF!</definedName>
    <definedName name="SecA" localSheetId="1">#REF!</definedName>
    <definedName name="SecA" localSheetId="0">#REF!</definedName>
    <definedName name="SecA">#REF!</definedName>
    <definedName name="SecB" localSheetId="2">#REF!</definedName>
    <definedName name="SecB" localSheetId="1">#REF!</definedName>
    <definedName name="SecB" localSheetId="0">#REF!</definedName>
    <definedName name="SecB">#REF!</definedName>
    <definedName name="SecC" localSheetId="2">#REF!</definedName>
    <definedName name="SecC" localSheetId="1">#REF!</definedName>
    <definedName name="SecC" localSheetId="0">#REF!</definedName>
    <definedName name="SecC">#REF!</definedName>
    <definedName name="seee" localSheetId="2">'[55]SEC-A'!#REF!</definedName>
    <definedName name="seee" localSheetId="1">'[55]SEC-A'!#REF!</definedName>
    <definedName name="seee" localSheetId="0">'[55]SEC-A'!#REF!</definedName>
    <definedName name="seee">'[55]SEC-A'!#REF!</definedName>
    <definedName name="Sert_No">[56]Info!$B$76</definedName>
    <definedName name="ServiceBrassware" localSheetId="2">#REF!</definedName>
    <definedName name="ServiceBrassware" localSheetId="1">#REF!</definedName>
    <definedName name="ServiceBrassware" localSheetId="0">#REF!</definedName>
    <definedName name="ServiceBrassware">#REF!</definedName>
    <definedName name="ServiceClean" localSheetId="2">#REF!</definedName>
    <definedName name="ServiceClean" localSheetId="1">#REF!</definedName>
    <definedName name="ServiceClean" localSheetId="0">#REF!</definedName>
    <definedName name="ServiceClean">#REF!</definedName>
    <definedName name="SERVICES">OFFSET([17]SERVICES!$A$1,1,0,COUNTA([17]SERVICES!$A$1:$A$65536)-1,COUNTA([17]SERVICES!$A$1:$IV$1))</definedName>
    <definedName name="SERVICES_LIST">OFFSET([17]SERVICES!$A$1,1,1,COUNTA([17]SERVICES!$A$1:$A$65536)-1,1)</definedName>
    <definedName name="SHORT">'[57]9431A'!$C$1</definedName>
    <definedName name="SHORT_DESCRIPTION" localSheetId="2">#REF!</definedName>
    <definedName name="SHORT_DESCRIPTION" localSheetId="1">#REF!</definedName>
    <definedName name="SHORT_DESCRIPTION" localSheetId="0">#REF!</definedName>
    <definedName name="SHORT_DESCRIPTION">#REF!</definedName>
    <definedName name="Site">[15]Notes!$B$3:$B$4</definedName>
    <definedName name="SORT1" localSheetId="2">#REF!</definedName>
    <definedName name="SORT1">#REF!</definedName>
    <definedName name="SORT2" localSheetId="2">#REF!</definedName>
    <definedName name="SORT2">#REF!</definedName>
    <definedName name="SORT3" localSheetId="2">#REF!</definedName>
    <definedName name="SORT3">#REF!</definedName>
    <definedName name="ss" localSheetId="2">#REF!</definedName>
    <definedName name="ss">#REF!</definedName>
    <definedName name="SSOMTOT" localSheetId="7">'Bill 1- Otter Pools'!#REF!</definedName>
    <definedName name="SSOMTOT" localSheetId="6">'mech summ'!#REF!</definedName>
    <definedName name="SSOMTOT">#REF!</definedName>
    <definedName name="SSOMU" localSheetId="6">#REF!</definedName>
    <definedName name="SSOMU">#REF!</definedName>
    <definedName name="SSOSTOT" localSheetId="7">'Bill 1- Otter Pools'!#REF!</definedName>
    <definedName name="SSOSTOT" localSheetId="6">'mech summ'!#REF!</definedName>
    <definedName name="SSOSTOT">#REF!</definedName>
    <definedName name="sss" localSheetId="2">#REF!</definedName>
    <definedName name="sss" localSheetId="6">#REF!</definedName>
    <definedName name="sss" localSheetId="1">#REF!</definedName>
    <definedName name="sss" localSheetId="0">#REF!</definedName>
    <definedName name="sss">#REF!</definedName>
    <definedName name="Stage" localSheetId="2">[58]Stage!#REF!</definedName>
    <definedName name="Stage">[58]Stage!#REF!</definedName>
    <definedName name="Start" localSheetId="2">#REF!</definedName>
    <definedName name="Start">#REF!</definedName>
    <definedName name="StartDate">[26]Info!$A$10</definedName>
    <definedName name="Status">[15]Notes!$B$45:$B$49</definedName>
    <definedName name="step_iron">[7]MATERIAL!$E$89</definedName>
    <definedName name="Strike_Off" localSheetId="2">#REF!</definedName>
    <definedName name="Strike_Off">#REF!</definedName>
    <definedName name="SUBTOTALS" localSheetId="2">#REF!</definedName>
    <definedName name="SUBTOTALS">#REF!</definedName>
    <definedName name="Summ_of_Payments" localSheetId="2">[6]SummOfPayments!#REF!</definedName>
    <definedName name="Summ_of_Payments">[6]SummOfPayments!#REF!</definedName>
    <definedName name="Summary" localSheetId="2">#REF!</definedName>
    <definedName name="Summary" localSheetId="1">#REF!</definedName>
    <definedName name="Summary" localSheetId="0">#REF!</definedName>
    <definedName name="Summary">#REF!</definedName>
    <definedName name="SummOfPayments" localSheetId="2">[6]SummOfPayments!#REF!</definedName>
    <definedName name="SummOfPayments">[6]SummOfPayments!#REF!</definedName>
    <definedName name="Sundries" localSheetId="2">#REF!</definedName>
    <definedName name="Sundries" localSheetId="1">#REF!</definedName>
    <definedName name="Sundries" localSheetId="0">#REF!</definedName>
    <definedName name="Sundries">#REF!</definedName>
    <definedName name="SW_1">'[7]Labour rates'!$N$37</definedName>
    <definedName name="SW_2">'[7]Labour rates'!$M$37</definedName>
    <definedName name="SW_3">'[7]Labour rates'!$L$37</definedName>
    <definedName name="SW_4">'[7]Labour rates'!$K$37</definedName>
    <definedName name="sz" localSheetId="2">#REF!</definedName>
    <definedName name="sz">#REF!</definedName>
    <definedName name="t" localSheetId="2">[26]Info!#REF!</definedName>
    <definedName name="t" localSheetId="1">[26]Info!#REF!</definedName>
    <definedName name="t" localSheetId="0">[26]Info!#REF!</definedName>
    <definedName name="t">[26]Info!#REF!</definedName>
    <definedName name="Temp">#REF!</definedName>
    <definedName name="Tender" localSheetId="2">#REF!</definedName>
    <definedName name="Tender" localSheetId="1">#REF!</definedName>
    <definedName name="Tender" localSheetId="0">#REF!</definedName>
    <definedName name="Tender">#REF!</definedName>
    <definedName name="Tender1" localSheetId="2">#REF!</definedName>
    <definedName name="Tender1" localSheetId="1">#REF!</definedName>
    <definedName name="Tender1" localSheetId="0">#REF!</definedName>
    <definedName name="Tender1">#REF!</definedName>
    <definedName name="TenderPrice" localSheetId="2">[26]Sum!#REF!</definedName>
    <definedName name="TenderPrice" localSheetId="1">[26]Sum!#REF!</definedName>
    <definedName name="TenderPrice" localSheetId="0">[26]Sum!#REF!</definedName>
    <definedName name="TenderPrice">[26]Sum!#REF!</definedName>
    <definedName name="tipper">[7]PLANT!$E$35</definedName>
    <definedName name="TOT" localSheetId="2">#REF!</definedName>
    <definedName name="TOT" localSheetId="1">#REF!</definedName>
    <definedName name="TOT" localSheetId="0">#REF!</definedName>
    <definedName name="TOT">#REF!</definedName>
    <definedName name="Tot_Pay">Scheduled_Payment+Extra_Payment</definedName>
    <definedName name="TOTAL" localSheetId="2">'[1]22 March 2000'!#REF!</definedName>
    <definedName name="TOTAL" localSheetId="1">'[2]22 March 2000'!#REF!</definedName>
    <definedName name="TOTAL">'[1]22 March 2000'!#REF!</definedName>
    <definedName name="TOTAL_" localSheetId="2">'[1]22 March 2000'!#REF!</definedName>
    <definedName name="TOTAL_" localSheetId="1">'[2]22 March 2000'!#REF!</definedName>
    <definedName name="TOTAL_">'[1]22 March 2000'!#REF!</definedName>
    <definedName name="Total_Interest">#REF!</definedName>
    <definedName name="Total_Pay">#REF!</definedName>
    <definedName name="Total_Payment">Scheduled_Payment+Extra_Payment</definedName>
    <definedName name="Total_Payment1">Scheduled_Payment+Extra_Payment</definedName>
    <definedName name="total_percentage_cw">[22]Other!$S$16</definedName>
    <definedName name="totalpayment">Scheduled_Payment+Extra_Payment</definedName>
    <definedName name="totalpayment1">Scheduled_Payment+Extra_Payment</definedName>
    <definedName name="TotalWorkCompleted" localSheetId="2">[26]Sum!#REF!</definedName>
    <definedName name="TotalWorkCompleted" localSheetId="1">[26]Sum!#REF!</definedName>
    <definedName name="TotalWorkCompleted" localSheetId="0">[26]Sum!#REF!</definedName>
    <definedName name="TotalWorkCompleted">[26]Sum!#REF!</definedName>
    <definedName name="toys">#REF!</definedName>
    <definedName name="toys1">#REF!</definedName>
    <definedName name="Tractor">[7]PLANT!$E$8</definedName>
    <definedName name="TRANSFER" localSheetId="2">#REF!</definedName>
    <definedName name="TRANSFER">#REF!</definedName>
    <definedName name="TRS">"HO7RN-F TRAILING"</definedName>
    <definedName name="TRUMTOT" localSheetId="7">'Bill 1- Otter Pools'!#REF!</definedName>
    <definedName name="TRUMTOT" localSheetId="6">'mech summ'!#REF!</definedName>
    <definedName name="TRUMTOT">#REF!</definedName>
    <definedName name="TRUMU" localSheetId="6">#REF!</definedName>
    <definedName name="TRUMU">#REF!</definedName>
    <definedName name="TRUSTOT" localSheetId="7">'Bill 1- Otter Pools'!#REF!</definedName>
    <definedName name="TRUSTOT" localSheetId="6">'mech summ'!#REF!</definedName>
    <definedName name="TRUSTOT">#REF!</definedName>
    <definedName name="TT" localSheetId="2">#REF!</definedName>
    <definedName name="TT">#REF!</definedName>
    <definedName name="ttt" localSheetId="6">#REF!</definedName>
    <definedName name="ttt">#REF!</definedName>
    <definedName name="UNIT" localSheetId="2">#REF!</definedName>
    <definedName name="UNIT" localSheetId="1">#REF!</definedName>
    <definedName name="UNIT" localSheetId="0">#REF!</definedName>
    <definedName name="UNIT">#REF!</definedName>
    <definedName name="UPDATE" localSheetId="2">#REF!</definedName>
    <definedName name="UPDATE">#REF!</definedName>
    <definedName name="User" localSheetId="2">#REF!</definedName>
    <definedName name="User">#REF!</definedName>
    <definedName name="v">IF(Val_Ent,Header_Row+[0]!N,Header_Row)</definedName>
    <definedName name="Val_Ent">IF(Loan_Amount*Interest_Rate*Loan_Years*Loan_Start&gt;0,1,0)</definedName>
    <definedName name="Val_Ent1">IF(Loan_Amount*Interest_Rate*Loan_Years*Loan_Start&gt;0,1,0)</definedName>
    <definedName name="Values_Entered">IF(Loan_Amount*Interest_Rate*Loan_Years*Loan_Start&gt;0,1,0)</definedName>
    <definedName name="Values_Entered1">IF(Loan_Amount*Interest_Rate*Loan_Years*Loan_Start&gt;0,1,0)</definedName>
    <definedName name="VAT" localSheetId="2">#REF!</definedName>
    <definedName name="VAT">#REF!</definedName>
    <definedName name="VAT_Rate">'[28]Project Data'!$F$66</definedName>
    <definedName name="VE" localSheetId="2">[31]Cover!#REF!</definedName>
    <definedName name="VE">[31]Cover!#REF!</definedName>
    <definedName name="vital5" localSheetId="1">'[24]Customize Your Invoice'!$E$15</definedName>
    <definedName name="vital5" localSheetId="0">'[24]Customize Your Invoice'!$E$15</definedName>
    <definedName name="vital5">'[25]Customize Your Invoice'!$E$15</definedName>
    <definedName name="VOD">[59]Variations!$L$6</definedName>
    <definedName name="VOT">[59]Variations!$D$6</definedName>
    <definedName name="vv" localSheetId="2">[48]A!#REF!</definedName>
    <definedName name="vv" localSheetId="1">[48]A!#REF!</definedName>
    <definedName name="vv" localSheetId="0">[48]A!#REF!</definedName>
    <definedName name="vv">[48]A!#REF!</definedName>
    <definedName name="vvv">IF(Values_Entered,Header_Row+nnn,Header_Row)</definedName>
    <definedName name="vvvv">IF(Values_Entered,Header_Row+nnn,Header_Row)</definedName>
    <definedName name="vvvvv">IF(Val_Ent,Header_Row+[0]!N,Header_Row)</definedName>
    <definedName name="vvvvvvv">IF(Loan_Amount*Interest_Rate*Loan_Years*Loan_Start&gt;0,1,0)</definedName>
    <definedName name="vvvvvvvv">IF(Loan_Amount*Interest_Rate*Loan_Years*Loan_Start&gt;0,1,0)</definedName>
    <definedName name="W" localSheetId="2">#REF!</definedName>
    <definedName name="W" localSheetId="1">#REF!</definedName>
    <definedName name="W" localSheetId="0">#REF!</definedName>
    <definedName name="W">#REF!</definedName>
    <definedName name="Walkway" localSheetId="2">#REF!</definedName>
    <definedName name="Walkway" localSheetId="1">#REF!</definedName>
    <definedName name="Walkway" localSheetId="0">#REF!</definedName>
    <definedName name="Walkway">#REF!</definedName>
    <definedName name="WaterPipes" localSheetId="2">#REF!</definedName>
    <definedName name="WaterPipes" localSheetId="1">#REF!</definedName>
    <definedName name="WaterPipes" localSheetId="0">#REF!</definedName>
    <definedName name="WaterPipes">#REF!</definedName>
    <definedName name="Wayne">MATCH(0.01,End_Bal,-1)+1</definedName>
    <definedName name="Wayne1">MATCH(0.01,End_Bal,-1)+1</definedName>
    <definedName name="WEL">"PVC NITRILE WELDING"</definedName>
    <definedName name="WG_1">'[7]Labour rates'!$F$37</definedName>
    <definedName name="WG_2">'[7]Labour rates'!$G$37</definedName>
    <definedName name="WG_3">'[7]Labour rates'!$H$37</definedName>
    <definedName name="WG_4">'[7]Labour rates'!$I$37</definedName>
    <definedName name="WireNails">'[12]BASIC PRICE LIST'!$D$65</definedName>
    <definedName name="WIRMTOT" localSheetId="7">'Bill 1- Otter Pools'!#REF!</definedName>
    <definedName name="WIRMTOT" localSheetId="6">'mech summ'!#REF!</definedName>
    <definedName name="WIRMTOT">#REF!</definedName>
    <definedName name="WIRMU" localSheetId="6">#REF!</definedName>
    <definedName name="WIRMU">#REF!</definedName>
    <definedName name="WIRSTOT" localSheetId="7">'Bill 1- Otter Pools'!#REF!</definedName>
    <definedName name="WIRSTOT" localSheetId="6">'mech summ'!#REF!</definedName>
    <definedName name="WIRSTOT">#REF!</definedName>
    <definedName name="WoodScrews">'[12]BASIC PRICE LIST'!$D$61</definedName>
    <definedName name="WORK" localSheetId="2">'[1]22 March 2000'!#REF!</definedName>
    <definedName name="WORK" localSheetId="1">'[2]22 March 2000'!#REF!</definedName>
    <definedName name="WORK">'[1]22 March 2000'!#REF!</definedName>
    <definedName name="WorkDate">[26]Info!$A$3</definedName>
    <definedName name="wrn.Cert." hidden="1">{#N/A,#N/A,FALSE,"Cert"}</definedName>
    <definedName name="wrn.k." hidden="1">{#N/A,#N/A,FALSE,"All In Labour Rates";#N/A,#N/A,FALSE,"Material Price List";#N/A,#N/A,FALSE,"Rate Build Up"}</definedName>
    <definedName name="wrn.k2" hidden="1">{#N/A,#N/A,FALSE,"All In Labour Rates";#N/A,#N/A,FALSE,"Material Price List";#N/A,#N/A,FALSE,"Rate Build Up"}</definedName>
    <definedName name="wrn.Turnaround." hidden="1">{#N/A,#N/A,FALSE,"Cert"}</definedName>
    <definedName name="wwww">#REF!</definedName>
    <definedName name="wwwwww" localSheetId="2">#REF!</definedName>
    <definedName name="wwwwww" localSheetId="1">#REF!</definedName>
    <definedName name="wwwwww" localSheetId="0">#REF!</definedName>
    <definedName name="wwwwww">#REF!</definedName>
    <definedName name="WX">'[7]Labour rates'!$J$37</definedName>
    <definedName name="x">[60]Notes!$B$74:$B$99</definedName>
    <definedName name="XLPE">"CU XLPE SWA PVC FR 6,35/11kV"</definedName>
    <definedName name="xx">IF(Val_Ent1,Header_Row+Wayne1,Header_Row)</definedName>
    <definedName name="XXX">IF(Values_Entered1,Header_Row+Wayne,Header_Row)</definedName>
    <definedName name="XXXX" localSheetId="2" hidden="1">#REF!</definedName>
    <definedName name="XXXX" localSheetId="1" hidden="1">#REF!</definedName>
    <definedName name="XXXX" localSheetId="0" hidden="1">#REF!</definedName>
    <definedName name="XXXX" hidden="1">#REF!</definedName>
    <definedName name="y">'[14]Claim Summary'!#REF!</definedName>
    <definedName name="YESNO">'[6]Team Details VER 1'!$AA$2:$AA$3</definedName>
    <definedName name="Z_9B198585_2508_471F_B00B_1DC12857F118_.wvu.PrintTitles" localSheetId="3" hidden="1">#N/A</definedName>
    <definedName name="Z_9B198585_2508_471F_B00B_1DC12857F118_.wvu.PrintTitles" localSheetId="2" hidden="1">#N/A</definedName>
    <definedName name="zzzzz">#REF!</definedName>
    <definedName name="zzzzzzzzzzzzzzzzz" localSheetId="2">#REF!</definedName>
    <definedName name="zzzzzzzzzzzzzzzzz" localSheetId="1">#REF!</definedName>
    <definedName name="zzzzzzzzzzzzzzzzz" localSheetId="0">#REF!</definedName>
    <definedName name="zzzzzzzzzzzzz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84" i="4" l="1"/>
  <c r="D972" i="4"/>
  <c r="D964" i="4"/>
  <c r="D960" i="4"/>
  <c r="L1784" i="4" l="1"/>
  <c r="L1743" i="4"/>
  <c r="L1692" i="4"/>
  <c r="L1636" i="4"/>
  <c r="L1587" i="4"/>
  <c r="L1531" i="4"/>
  <c r="L1468" i="4"/>
  <c r="L1416" i="4"/>
  <c r="L1364" i="4"/>
  <c r="L1298" i="4"/>
  <c r="L1242" i="4"/>
  <c r="L1200" i="4"/>
  <c r="L1141" i="4"/>
  <c r="L1081" i="4"/>
  <c r="L1031" i="4"/>
  <c r="L985" i="4"/>
  <c r="L934" i="4"/>
  <c r="L872" i="4"/>
  <c r="L815" i="4"/>
  <c r="L769" i="4"/>
  <c r="L730" i="4"/>
  <c r="L691" i="4"/>
  <c r="L644" i="4"/>
  <c r="L579" i="4"/>
  <c r="L523" i="4"/>
  <c r="L460" i="4"/>
  <c r="L402" i="4"/>
  <c r="L341" i="4"/>
  <c r="L282" i="4"/>
  <c r="L231" i="4"/>
  <c r="L175" i="4"/>
  <c r="L128" i="4"/>
  <c r="A5" i="9" l="1"/>
  <c r="A2" i="11"/>
  <c r="A2" i="12" s="1"/>
  <c r="A2" i="13" s="1"/>
  <c r="A2" i="3"/>
  <c r="A2" i="4" s="1"/>
  <c r="L1817" i="4"/>
  <c r="L932" i="4"/>
  <c r="L931" i="4"/>
  <c r="L930" i="4"/>
  <c r="L917" i="4"/>
  <c r="L897" i="4"/>
  <c r="L896" i="4"/>
  <c r="L895" i="4"/>
  <c r="L894" i="4"/>
  <c r="L893" i="4"/>
  <c r="L892" i="4"/>
  <c r="L891" i="4"/>
  <c r="L890" i="4"/>
  <c r="L889" i="4"/>
  <c r="L888" i="4"/>
  <c r="L887" i="4"/>
  <c r="L886" i="4"/>
  <c r="L885" i="4"/>
  <c r="L884" i="4"/>
  <c r="L883" i="4"/>
  <c r="L882" i="4"/>
  <c r="L881" i="4"/>
  <c r="L880" i="4"/>
  <c r="L879" i="4"/>
  <c r="L878" i="4"/>
  <c r="L877" i="4"/>
  <c r="L876" i="4"/>
  <c r="L875" i="4"/>
  <c r="L874" i="4"/>
  <c r="L873" i="4"/>
  <c r="F9" i="13"/>
  <c r="F8" i="13"/>
  <c r="F40" i="10"/>
  <c r="F7" i="13" s="1"/>
  <c r="F14" i="13" l="1"/>
  <c r="F44" i="13" s="1"/>
  <c r="F622" i="8" l="1"/>
  <c r="F618" i="8"/>
  <c r="F614" i="8"/>
  <c r="D596" i="8"/>
  <c r="D591" i="8"/>
  <c r="D587" i="8"/>
  <c r="D583" i="8"/>
  <c r="D579" i="8"/>
  <c r="D575" i="8"/>
  <c r="D571" i="8"/>
  <c r="D552" i="8"/>
  <c r="D545" i="8"/>
  <c r="D541" i="8"/>
  <c r="D537" i="8"/>
  <c r="D530" i="8"/>
  <c r="D526" i="8"/>
  <c r="D522" i="8"/>
  <c r="D516" i="8"/>
  <c r="D506" i="8"/>
  <c r="D499" i="8"/>
  <c r="D495" i="8"/>
  <c r="D488" i="8"/>
  <c r="D484" i="8"/>
  <c r="D478" i="8"/>
  <c r="D473" i="8"/>
  <c r="D459" i="8"/>
  <c r="D455" i="8"/>
  <c r="D451" i="8"/>
  <c r="D445" i="8"/>
  <c r="D441" i="8"/>
  <c r="D435" i="8"/>
  <c r="D431" i="8"/>
  <c r="D413" i="8"/>
  <c r="D402" i="8"/>
  <c r="D398" i="8"/>
  <c r="D394" i="8"/>
  <c r="D390" i="8"/>
  <c r="D386" i="8"/>
  <c r="D360" i="8"/>
  <c r="D353" i="8"/>
  <c r="D349" i="8"/>
  <c r="D345" i="8"/>
  <c r="D338" i="8"/>
  <c r="D334" i="8"/>
  <c r="D330" i="8"/>
  <c r="D324" i="8"/>
  <c r="D308" i="8"/>
  <c r="D301" i="8"/>
  <c r="D297" i="8"/>
  <c r="D290" i="8"/>
  <c r="D286" i="8"/>
  <c r="D280" i="8"/>
  <c r="D275" i="8"/>
  <c r="D259" i="8"/>
  <c r="D255" i="8"/>
  <c r="D251" i="8"/>
  <c r="D245" i="8"/>
  <c r="D241" i="8"/>
  <c r="D235" i="8"/>
  <c r="D231" i="8"/>
  <c r="D209" i="8"/>
  <c r="D205" i="8"/>
  <c r="D201" i="8"/>
  <c r="D193" i="8"/>
  <c r="D188" i="8"/>
  <c r="D184" i="8"/>
  <c r="D182" i="8"/>
  <c r="D180" i="8"/>
  <c r="D178" i="8"/>
  <c r="D133" i="8"/>
  <c r="D124" i="8"/>
  <c r="D120" i="8"/>
  <c r="D100" i="8"/>
  <c r="D96" i="8"/>
  <c r="D88" i="8"/>
  <c r="D84" i="8"/>
  <c r="D80" i="8"/>
  <c r="D73" i="8"/>
  <c r="D69" i="8"/>
  <c r="D65" i="8"/>
  <c r="D47" i="8"/>
  <c r="D42" i="8"/>
  <c r="D38" i="8"/>
  <c r="D34" i="8"/>
  <c r="D29" i="8"/>
  <c r="D24" i="8"/>
  <c r="D20" i="8"/>
  <c r="D16" i="8"/>
  <c r="L1785" i="4" l="1"/>
  <c r="L1783" i="4"/>
  <c r="L1782" i="4"/>
  <c r="L1781" i="4"/>
  <c r="L167" i="4"/>
  <c r="L166" i="4"/>
  <c r="L165" i="4"/>
  <c r="L164" i="4"/>
  <c r="L163" i="4"/>
  <c r="L162" i="4"/>
  <c r="L161" i="4"/>
  <c r="L160" i="4"/>
  <c r="L159" i="4"/>
  <c r="L158" i="4"/>
  <c r="L157" i="4"/>
  <c r="L1458" i="4"/>
  <c r="L1457" i="4"/>
  <c r="L1456" i="4"/>
  <c r="L1455" i="4"/>
  <c r="L1454" i="4"/>
  <c r="L1453" i="4"/>
  <c r="L1452" i="4"/>
  <c r="L1451" i="4"/>
  <c r="L1450" i="4"/>
  <c r="L1433" i="4"/>
  <c r="L1432" i="4"/>
  <c r="L1431" i="4"/>
  <c r="L1430" i="4"/>
  <c r="L1440" i="4"/>
  <c r="L1439" i="4"/>
  <c r="L1438" i="4"/>
  <c r="L93" i="4"/>
  <c r="L1708" i="4" l="1"/>
  <c r="F1708" i="4"/>
  <c r="L1707" i="4"/>
  <c r="F1707" i="4"/>
  <c r="L1706" i="4"/>
  <c r="F1706" i="4"/>
  <c r="L1705" i="4"/>
  <c r="L1709" i="4"/>
  <c r="L1710" i="4"/>
  <c r="L1711" i="4"/>
  <c r="L1712" i="4"/>
  <c r="L1756" i="4"/>
  <c r="L1760" i="4"/>
  <c r="L1791" i="4"/>
  <c r="L1722" i="4"/>
  <c r="L1726" i="4"/>
  <c r="L1720" i="4"/>
  <c r="L1044" i="4"/>
  <c r="L1090" i="4"/>
  <c r="L1758" i="4"/>
  <c r="L196" i="4"/>
  <c r="L475" i="4" l="1"/>
  <c r="L470" i="4"/>
  <c r="L469" i="4"/>
  <c r="L468" i="4"/>
  <c r="L467" i="4"/>
  <c r="L466" i="4"/>
  <c r="L465" i="4"/>
  <c r="L785" i="4"/>
  <c r="L784" i="4"/>
  <c r="L789" i="4"/>
  <c r="L1744" i="4" l="1"/>
  <c r="L1742" i="4"/>
  <c r="L1741" i="4"/>
  <c r="L1740" i="4"/>
  <c r="L1693" i="4"/>
  <c r="L1691" i="4"/>
  <c r="L1690" i="4"/>
  <c r="L1637" i="4"/>
  <c r="L1635" i="4"/>
  <c r="L1634" i="4"/>
  <c r="L1633" i="4"/>
  <c r="L1588" i="4"/>
  <c r="L1586" i="4"/>
  <c r="L1585" i="4"/>
  <c r="L1584" i="4"/>
  <c r="L1083" i="4"/>
  <c r="L1082" i="4"/>
  <c r="L1080" i="4"/>
  <c r="L1079" i="4"/>
  <c r="L1078" i="4"/>
  <c r="L1033" i="4"/>
  <c r="L1032" i="4"/>
  <c r="L1030" i="4"/>
  <c r="L1029" i="4"/>
  <c r="L1028" i="4"/>
  <c r="L343" i="4"/>
  <c r="L342" i="4"/>
  <c r="L340" i="4"/>
  <c r="L339" i="4"/>
  <c r="L338" i="4"/>
  <c r="L130" i="4"/>
  <c r="L129" i="4"/>
  <c r="L127" i="4"/>
  <c r="L126" i="4"/>
  <c r="L125" i="4"/>
  <c r="G39" i="2"/>
  <c r="G37" i="2"/>
  <c r="G35" i="2"/>
  <c r="G98" i="2"/>
  <c r="L428" i="4"/>
  <c r="L432" i="4"/>
  <c r="L1132" i="4"/>
  <c r="L1131" i="4"/>
  <c r="L1130" i="4"/>
  <c r="L1129" i="4"/>
  <c r="L1128" i="4"/>
  <c r="F1749" i="4"/>
  <c r="F1748" i="4"/>
  <c r="F1747" i="4"/>
  <c r="F1746" i="4"/>
  <c r="F1713" i="4"/>
  <c r="F1698" i="4"/>
  <c r="F1697" i="4"/>
  <c r="F1696" i="4"/>
  <c r="F1695" i="4"/>
  <c r="F1678" i="4"/>
  <c r="F1664" i="4"/>
  <c r="F1663" i="4"/>
  <c r="F1662" i="4"/>
  <c r="F1661" i="4"/>
  <c r="F1660" i="4"/>
  <c r="F1659" i="4"/>
  <c r="F1648" i="4"/>
  <c r="F1647" i="4"/>
  <c r="F1101" i="4"/>
  <c r="F585" i="4"/>
  <c r="F584" i="4"/>
  <c r="F583" i="4"/>
  <c r="F582" i="4"/>
  <c r="F501" i="4"/>
  <c r="F500" i="4"/>
  <c r="F499" i="4"/>
  <c r="F431" i="4"/>
  <c r="F345" i="4"/>
  <c r="F344" i="4"/>
  <c r="F295" i="4"/>
  <c r="F294" i="4"/>
  <c r="F235" i="4"/>
  <c r="F234" i="4"/>
  <c r="F228" i="4"/>
  <c r="F70" i="4"/>
  <c r="F69" i="4"/>
  <c r="F62" i="4"/>
  <c r="I1799" i="4"/>
  <c r="H1799" i="4"/>
  <c r="G1799" i="4"/>
  <c r="J1799" i="4"/>
  <c r="L21" i="4"/>
  <c r="L22" i="4"/>
  <c r="L23" i="4"/>
  <c r="L24" i="4"/>
  <c r="L25" i="4"/>
  <c r="L26" i="4"/>
  <c r="L27" i="4"/>
  <c r="L28" i="4"/>
  <c r="L29" i="4"/>
  <c r="L30" i="4"/>
  <c r="L31" i="4"/>
  <c r="L32" i="4"/>
  <c r="L33" i="4"/>
  <c r="L34" i="4"/>
  <c r="L35" i="4"/>
  <c r="L37" i="4"/>
  <c r="L38" i="4"/>
  <c r="L39" i="4"/>
  <c r="L40" i="4"/>
  <c r="L41" i="4"/>
  <c r="L62" i="4"/>
  <c r="L63" i="4"/>
  <c r="L64" i="4"/>
  <c r="L65" i="4"/>
  <c r="L66" i="4"/>
  <c r="L67" i="4"/>
  <c r="L68" i="4"/>
  <c r="L42" i="4"/>
  <c r="L43" i="4"/>
  <c r="L44" i="4"/>
  <c r="L45" i="4"/>
  <c r="L46" i="4"/>
  <c r="L47" i="4"/>
  <c r="L48" i="4"/>
  <c r="L49" i="4"/>
  <c r="L50" i="4"/>
  <c r="L55" i="4"/>
  <c r="L52" i="4"/>
  <c r="L53" i="4"/>
  <c r="L54" i="4"/>
  <c r="L69" i="4"/>
  <c r="L70" i="4"/>
  <c r="L71" i="4"/>
  <c r="L72" i="4"/>
  <c r="L73" i="4"/>
  <c r="L74" i="4"/>
  <c r="L76" i="4"/>
  <c r="L77" i="4"/>
  <c r="L78" i="4"/>
  <c r="L79" i="4"/>
  <c r="L80" i="4"/>
  <c r="L81" i="4"/>
  <c r="L82" i="4"/>
  <c r="L83" i="4"/>
  <c r="L84" i="4"/>
  <c r="L86" i="4"/>
  <c r="L87" i="4"/>
  <c r="L88" i="4"/>
  <c r="L89" i="4"/>
  <c r="L90" i="4"/>
  <c r="L91" i="4"/>
  <c r="L92" i="4"/>
  <c r="L95" i="4"/>
  <c r="L96" i="4"/>
  <c r="L97" i="4"/>
  <c r="L98" i="4"/>
  <c r="L99" i="4"/>
  <c r="L100" i="4"/>
  <c r="L101" i="4"/>
  <c r="L102" i="4"/>
  <c r="L103" i="4"/>
  <c r="L104" i="4"/>
  <c r="L105" i="4"/>
  <c r="L107" i="4"/>
  <c r="L108" i="4"/>
  <c r="L109" i="4"/>
  <c r="L110" i="4"/>
  <c r="L111" i="4"/>
  <c r="L113" i="4"/>
  <c r="L115" i="4"/>
  <c r="L116" i="4"/>
  <c r="L117" i="4"/>
  <c r="L118" i="4"/>
  <c r="L119" i="4"/>
  <c r="L131" i="4"/>
  <c r="L132" i="4"/>
  <c r="L133" i="4"/>
  <c r="L134" i="4"/>
  <c r="L135" i="4"/>
  <c r="L136" i="4"/>
  <c r="L137" i="4"/>
  <c r="L138" i="4"/>
  <c r="L139" i="4"/>
  <c r="L140" i="4"/>
  <c r="L141" i="4"/>
  <c r="L142" i="4"/>
  <c r="L143" i="4"/>
  <c r="L171" i="4"/>
  <c r="L172" i="4"/>
  <c r="L173" i="4"/>
  <c r="L174" i="4"/>
  <c r="L176" i="4"/>
  <c r="L177" i="4"/>
  <c r="L145" i="4"/>
  <c r="L146" i="4"/>
  <c r="L147" i="4"/>
  <c r="L148" i="4"/>
  <c r="L149" i="4"/>
  <c r="L150" i="4"/>
  <c r="L151" i="4"/>
  <c r="L152" i="4"/>
  <c r="L153" i="4"/>
  <c r="L154" i="4"/>
  <c r="L155" i="4"/>
  <c r="L178" i="4"/>
  <c r="L179" i="4"/>
  <c r="L180" i="4"/>
  <c r="L181" i="4"/>
  <c r="L182" i="4"/>
  <c r="L183" i="4"/>
  <c r="L184" i="4"/>
  <c r="L185" i="4"/>
  <c r="L186" i="4"/>
  <c r="L187" i="4"/>
  <c r="L188" i="4"/>
  <c r="L189" i="4"/>
  <c r="L190" i="4"/>
  <c r="L191" i="4"/>
  <c r="L192" i="4"/>
  <c r="L194" i="4"/>
  <c r="L198" i="4"/>
  <c r="L199" i="4"/>
  <c r="L200" i="4"/>
  <c r="L201" i="4"/>
  <c r="L202" i="4"/>
  <c r="L203" i="4"/>
  <c r="L204" i="4"/>
  <c r="L205" i="4"/>
  <c r="L206" i="4"/>
  <c r="L207" i="4"/>
  <c r="L208" i="4"/>
  <c r="L228" i="4"/>
  <c r="L229" i="4"/>
  <c r="L230" i="4"/>
  <c r="L232" i="4"/>
  <c r="L233" i="4"/>
  <c r="L210" i="4"/>
  <c r="L211" i="4"/>
  <c r="L212" i="4"/>
  <c r="L213" i="4"/>
  <c r="L214" i="4"/>
  <c r="L215" i="4"/>
  <c r="L216" i="4"/>
  <c r="L217" i="4"/>
  <c r="L234" i="4"/>
  <c r="L235" i="4"/>
  <c r="L236" i="4"/>
  <c r="L237" i="4"/>
  <c r="L238" i="4"/>
  <c r="L239" i="4"/>
  <c r="L241" i="4"/>
  <c r="L271" i="4"/>
  <c r="L272" i="4"/>
  <c r="L277" i="4"/>
  <c r="L242" i="4"/>
  <c r="L243" i="4"/>
  <c r="L244" i="4"/>
  <c r="L245" i="4"/>
  <c r="L246" i="4"/>
  <c r="L247" i="4"/>
  <c r="L248" i="4"/>
  <c r="L249" i="4"/>
  <c r="L250" i="4"/>
  <c r="L251" i="4"/>
  <c r="L252" i="4"/>
  <c r="L253" i="4"/>
  <c r="L254" i="4"/>
  <c r="L255" i="4"/>
  <c r="L256" i="4"/>
  <c r="L257" i="4"/>
  <c r="L258" i="4"/>
  <c r="L259" i="4"/>
  <c r="L260" i="4"/>
  <c r="L261" i="4"/>
  <c r="L262" i="4"/>
  <c r="L263" i="4"/>
  <c r="L264" i="4"/>
  <c r="L265" i="4"/>
  <c r="L266" i="4"/>
  <c r="L267" i="4"/>
  <c r="L268" i="4"/>
  <c r="L269" i="4"/>
  <c r="L270" i="4"/>
  <c r="L278" i="4"/>
  <c r="L279" i="4"/>
  <c r="L280" i="4"/>
  <c r="L281" i="4"/>
  <c r="L283" i="4"/>
  <c r="L284" i="4"/>
  <c r="L285" i="4"/>
  <c r="L286" i="4"/>
  <c r="L287" i="4"/>
  <c r="L288" i="4"/>
  <c r="L289" i="4"/>
  <c r="L290" i="4"/>
  <c r="L291" i="4"/>
  <c r="L292" i="4"/>
  <c r="L293" i="4"/>
  <c r="L294" i="4"/>
  <c r="L295" i="4"/>
  <c r="L296" i="4"/>
  <c r="L297" i="4"/>
  <c r="L298" i="4"/>
  <c r="L299" i="4"/>
  <c r="L300" i="4"/>
  <c r="L301" i="4"/>
  <c r="L302" i="4"/>
  <c r="L303" i="4"/>
  <c r="L304" i="4"/>
  <c r="L305" i="4"/>
  <c r="L306" i="4"/>
  <c r="L307" i="4"/>
  <c r="L308" i="4"/>
  <c r="L309" i="4"/>
  <c r="L310" i="4"/>
  <c r="L311" i="4"/>
  <c r="L312" i="4"/>
  <c r="L313" i="4"/>
  <c r="L314" i="4"/>
  <c r="L315" i="4"/>
  <c r="L316" i="4"/>
  <c r="L317" i="4"/>
  <c r="L318" i="4"/>
  <c r="L319" i="4"/>
  <c r="L320" i="4"/>
  <c r="L321" i="4"/>
  <c r="L322" i="4"/>
  <c r="L323" i="4"/>
  <c r="L324" i="4"/>
  <c r="L325" i="4"/>
  <c r="L327" i="4"/>
  <c r="L328" i="4"/>
  <c r="L329" i="4"/>
  <c r="L344" i="4"/>
  <c r="L345" i="4"/>
  <c r="L346" i="4"/>
  <c r="L347" i="4"/>
  <c r="L348" i="4"/>
  <c r="L349" i="4"/>
  <c r="L350" i="4"/>
  <c r="L351" i="4"/>
  <c r="L352" i="4"/>
  <c r="L353" i="4"/>
  <c r="L354" i="4"/>
  <c r="L355" i="4"/>
  <c r="L356" i="4"/>
  <c r="L357" i="4"/>
  <c r="L358" i="4"/>
  <c r="L359" i="4"/>
  <c r="L360" i="4"/>
  <c r="L361" i="4"/>
  <c r="L362" i="4"/>
  <c r="L363" i="4"/>
  <c r="L364" i="4"/>
  <c r="L365" i="4"/>
  <c r="L381" i="4"/>
  <c r="L382" i="4"/>
  <c r="L383" i="4"/>
  <c r="L384" i="4"/>
  <c r="L385" i="4"/>
  <c r="L386" i="4"/>
  <c r="L387" i="4"/>
  <c r="L388" i="4"/>
  <c r="L366" i="4"/>
  <c r="L367" i="4"/>
  <c r="L368" i="4"/>
  <c r="L369" i="4"/>
  <c r="L370" i="4"/>
  <c r="L371" i="4"/>
  <c r="L372" i="4"/>
  <c r="L373" i="4"/>
  <c r="L374" i="4"/>
  <c r="L375" i="4"/>
  <c r="L376" i="4"/>
  <c r="L377" i="4"/>
  <c r="L378" i="4"/>
  <c r="L379" i="4"/>
  <c r="L380" i="4"/>
  <c r="L389" i="4"/>
  <c r="L390" i="4"/>
  <c r="L397" i="4"/>
  <c r="L398" i="4"/>
  <c r="L399" i="4"/>
  <c r="L400" i="4"/>
  <c r="L401" i="4"/>
  <c r="L403" i="4"/>
  <c r="L404" i="4"/>
  <c r="L405" i="4"/>
  <c r="L406" i="4"/>
  <c r="L407" i="4"/>
  <c r="L408" i="4"/>
  <c r="L409" i="4"/>
  <c r="L410" i="4"/>
  <c r="L411" i="4"/>
  <c r="L412" i="4"/>
  <c r="L413" i="4"/>
  <c r="L414" i="4"/>
  <c r="L415" i="4"/>
  <c r="L416" i="4"/>
  <c r="L417" i="4"/>
  <c r="L418" i="4"/>
  <c r="L419" i="4"/>
  <c r="L420" i="4"/>
  <c r="L421" i="4"/>
  <c r="L431" i="4"/>
  <c r="L434" i="4"/>
  <c r="L435" i="4"/>
  <c r="L436" i="4"/>
  <c r="L437" i="4"/>
  <c r="L424" i="4"/>
  <c r="L425" i="4"/>
  <c r="L426" i="4"/>
  <c r="L427" i="4"/>
  <c r="L438" i="4"/>
  <c r="L439" i="4"/>
  <c r="L440" i="4"/>
  <c r="L441" i="4"/>
  <c r="L442" i="4"/>
  <c r="L443" i="4"/>
  <c r="L444" i="4"/>
  <c r="L445" i="4"/>
  <c r="L446" i="4"/>
  <c r="L457" i="4"/>
  <c r="L458" i="4"/>
  <c r="L459" i="4"/>
  <c r="L461" i="4"/>
  <c r="L462" i="4"/>
  <c r="L463" i="4"/>
  <c r="L464" i="4"/>
  <c r="L471" i="4"/>
  <c r="L472" i="4"/>
  <c r="L473" i="4"/>
  <c r="L474" i="4"/>
  <c r="L477" i="4"/>
  <c r="L478" i="4"/>
  <c r="L479" i="4"/>
  <c r="L480" i="4"/>
  <c r="L481" i="4"/>
  <c r="L482" i="4"/>
  <c r="L483" i="4"/>
  <c r="L484" i="4"/>
  <c r="L485" i="4"/>
  <c r="L486" i="4"/>
  <c r="L487" i="4"/>
  <c r="L488" i="4"/>
  <c r="L489" i="4"/>
  <c r="L490" i="4"/>
  <c r="L492" i="4"/>
  <c r="L494" i="4"/>
  <c r="L495" i="4"/>
  <c r="L496" i="4"/>
  <c r="L497" i="4"/>
  <c r="L498" i="4"/>
  <c r="L499" i="4"/>
  <c r="L500" i="4"/>
  <c r="L501" i="4"/>
  <c r="L502" i="4"/>
  <c r="L503" i="4"/>
  <c r="L510" i="4"/>
  <c r="L511" i="4"/>
  <c r="L519" i="4"/>
  <c r="L520" i="4"/>
  <c r="L521" i="4"/>
  <c r="L522" i="4"/>
  <c r="L524" i="4"/>
  <c r="L525" i="4"/>
  <c r="L526" i="4"/>
  <c r="L527" i="4"/>
  <c r="L528" i="4"/>
  <c r="L529" i="4"/>
  <c r="L530" i="4"/>
  <c r="L531" i="4"/>
  <c r="L532" i="4"/>
  <c r="L533" i="4"/>
  <c r="L534" i="4"/>
  <c r="L535" i="4"/>
  <c r="L536" i="4"/>
  <c r="L537" i="4"/>
  <c r="L538" i="4"/>
  <c r="L539" i="4"/>
  <c r="L540" i="4"/>
  <c r="L541" i="4"/>
  <c r="L542" i="4"/>
  <c r="L543" i="4"/>
  <c r="L544" i="4"/>
  <c r="L546" i="4"/>
  <c r="L547" i="4"/>
  <c r="L548" i="4"/>
  <c r="L550" i="4"/>
  <c r="L552" i="4"/>
  <c r="L553" i="4"/>
  <c r="L554" i="4"/>
  <c r="L555" i="4"/>
  <c r="L556" i="4"/>
  <c r="L557" i="4"/>
  <c r="L577" i="4"/>
  <c r="L578" i="4"/>
  <c r="L580" i="4"/>
  <c r="L581" i="4"/>
  <c r="L558" i="4"/>
  <c r="L559" i="4"/>
  <c r="L560" i="4"/>
  <c r="L561" i="4"/>
  <c r="L562" i="4"/>
  <c r="L563" i="4"/>
  <c r="L564" i="4"/>
  <c r="L565" i="4"/>
  <c r="L582" i="4"/>
  <c r="L583" i="4"/>
  <c r="L584" i="4"/>
  <c r="L567" i="4"/>
  <c r="L568" i="4"/>
  <c r="L569" i="4"/>
  <c r="L570" i="4"/>
  <c r="L585" i="4"/>
  <c r="L586" i="4"/>
  <c r="L588" i="4"/>
  <c r="L590" i="4"/>
  <c r="L592" i="4"/>
  <c r="L593" i="4"/>
  <c r="L594" i="4"/>
  <c r="L595" i="4"/>
  <c r="L640" i="4"/>
  <c r="L641" i="4"/>
  <c r="L642" i="4"/>
  <c r="L643" i="4"/>
  <c r="L645" i="4"/>
  <c r="L646" i="4"/>
  <c r="L647" i="4"/>
  <c r="L648" i="4"/>
  <c r="L649" i="4"/>
  <c r="L650" i="4"/>
  <c r="L651" i="4"/>
  <c r="L652" i="4"/>
  <c r="L653" i="4"/>
  <c r="L654" i="4"/>
  <c r="L655" i="4"/>
  <c r="L656" i="4"/>
  <c r="L657" i="4"/>
  <c r="L659" i="4"/>
  <c r="L660" i="4"/>
  <c r="L661" i="4"/>
  <c r="L662" i="4"/>
  <c r="L663" i="4"/>
  <c r="L664" i="4"/>
  <c r="L665" i="4"/>
  <c r="L666" i="4"/>
  <c r="L667" i="4"/>
  <c r="L668" i="4"/>
  <c r="L669" i="4"/>
  <c r="L670" i="4"/>
  <c r="L671" i="4"/>
  <c r="L672" i="4"/>
  <c r="L673" i="4"/>
  <c r="L674" i="4"/>
  <c r="L675" i="4"/>
  <c r="L676" i="4"/>
  <c r="L677" i="4"/>
  <c r="L678" i="4"/>
  <c r="L679" i="4"/>
  <c r="L680" i="4"/>
  <c r="L681" i="4"/>
  <c r="L682" i="4"/>
  <c r="L683" i="4"/>
  <c r="L684" i="4"/>
  <c r="L686" i="4"/>
  <c r="L687" i="4"/>
  <c r="L688" i="4"/>
  <c r="L689" i="4"/>
  <c r="L690" i="4"/>
  <c r="L692" i="4"/>
  <c r="L693" i="4"/>
  <c r="L694" i="4"/>
  <c r="L695" i="4"/>
  <c r="L696" i="4"/>
  <c r="L697" i="4"/>
  <c r="L698" i="4"/>
  <c r="L699" i="4"/>
  <c r="L700" i="4"/>
  <c r="L701" i="4"/>
  <c r="L702" i="4"/>
  <c r="L703" i="4"/>
  <c r="L704" i="4"/>
  <c r="L705" i="4"/>
  <c r="L706" i="4"/>
  <c r="L707" i="4"/>
  <c r="L708" i="4"/>
  <c r="L711" i="4"/>
  <c r="L712" i="4"/>
  <c r="L713" i="4"/>
  <c r="L714" i="4"/>
  <c r="L715" i="4"/>
  <c r="L716" i="4"/>
  <c r="L717" i="4"/>
  <c r="L718" i="4"/>
  <c r="L719" i="4"/>
  <c r="L720" i="4"/>
  <c r="L721" i="4"/>
  <c r="L722" i="4"/>
  <c r="L723" i="4"/>
  <c r="L724" i="4"/>
  <c r="L725" i="4"/>
  <c r="L726" i="4"/>
  <c r="L727" i="4"/>
  <c r="L728" i="4"/>
  <c r="L729" i="4"/>
  <c r="L731" i="4"/>
  <c r="L732" i="4"/>
  <c r="L733" i="4"/>
  <c r="L734" i="4"/>
  <c r="L735" i="4"/>
  <c r="L736" i="4"/>
  <c r="L737" i="4"/>
  <c r="L738" i="4"/>
  <c r="L739" i="4"/>
  <c r="L740" i="4"/>
  <c r="L741" i="4"/>
  <c r="L742" i="4"/>
  <c r="L743" i="4"/>
  <c r="L744" i="4"/>
  <c r="L745" i="4"/>
  <c r="L746" i="4"/>
  <c r="L747" i="4"/>
  <c r="L748" i="4"/>
  <c r="L749" i="4"/>
  <c r="L750" i="4"/>
  <c r="L751" i="4"/>
  <c r="L752" i="4"/>
  <c r="L753" i="4"/>
  <c r="L754" i="4"/>
  <c r="L755" i="4"/>
  <c r="L756" i="4"/>
  <c r="L757" i="4"/>
  <c r="L758" i="4"/>
  <c r="L759" i="4"/>
  <c r="L760" i="4"/>
  <c r="L761" i="4"/>
  <c r="L762" i="4"/>
  <c r="L763" i="4"/>
  <c r="L764" i="4"/>
  <c r="L765" i="4"/>
  <c r="L766" i="4"/>
  <c r="L767" i="4"/>
  <c r="L768" i="4"/>
  <c r="L770" i="4"/>
  <c r="L771" i="4"/>
  <c r="L772" i="4"/>
  <c r="L773" i="4"/>
  <c r="L774" i="4"/>
  <c r="L775" i="4"/>
  <c r="L776" i="4"/>
  <c r="L781" i="4"/>
  <c r="L777" i="4"/>
  <c r="L778" i="4"/>
  <c r="L779" i="4"/>
  <c r="L782" i="4"/>
  <c r="L786" i="4"/>
  <c r="L787" i="4"/>
  <c r="L788" i="4"/>
  <c r="L791" i="4"/>
  <c r="L792" i="4"/>
  <c r="L793" i="4"/>
  <c r="L794" i="4"/>
  <c r="L795" i="4"/>
  <c r="L796" i="4"/>
  <c r="L797" i="4"/>
  <c r="L798" i="4"/>
  <c r="L799" i="4"/>
  <c r="L800" i="4"/>
  <c r="L801" i="4"/>
  <c r="L802" i="4"/>
  <c r="L803" i="4"/>
  <c r="L804" i="4"/>
  <c r="L805" i="4"/>
  <c r="L806" i="4"/>
  <c r="L807" i="4"/>
  <c r="L808" i="4"/>
  <c r="L809" i="4"/>
  <c r="L810" i="4"/>
  <c r="L811" i="4"/>
  <c r="L812" i="4"/>
  <c r="L813" i="4"/>
  <c r="L814" i="4"/>
  <c r="L816" i="4"/>
  <c r="L817" i="4"/>
  <c r="L818" i="4"/>
  <c r="L819" i="4"/>
  <c r="L820" i="4"/>
  <c r="L821" i="4"/>
  <c r="L822" i="4"/>
  <c r="L823" i="4"/>
  <c r="L824" i="4"/>
  <c r="L825" i="4"/>
  <c r="L826" i="4"/>
  <c r="L827" i="4"/>
  <c r="L828" i="4"/>
  <c r="L829" i="4"/>
  <c r="L830" i="4"/>
  <c r="L831" i="4"/>
  <c r="L832" i="4"/>
  <c r="L833" i="4"/>
  <c r="L835" i="4"/>
  <c r="L836" i="4"/>
  <c r="L837" i="4"/>
  <c r="L838" i="4"/>
  <c r="L839" i="4"/>
  <c r="L841" i="4"/>
  <c r="L842" i="4"/>
  <c r="L843" i="4"/>
  <c r="L844" i="4"/>
  <c r="L845" i="4"/>
  <c r="L855" i="4"/>
  <c r="L856" i="4"/>
  <c r="L868" i="4"/>
  <c r="L869" i="4"/>
  <c r="L870" i="4"/>
  <c r="L935" i="4"/>
  <c r="L936" i="4"/>
  <c r="L937" i="4"/>
  <c r="L938" i="4"/>
  <c r="L939" i="4"/>
  <c r="L940" i="4"/>
  <c r="L941" i="4"/>
  <c r="L942" i="4"/>
  <c r="L943" i="4"/>
  <c r="L944" i="4"/>
  <c r="L945" i="4"/>
  <c r="L946" i="4"/>
  <c r="L947" i="4"/>
  <c r="L948" i="4"/>
  <c r="L949" i="4"/>
  <c r="L950" i="4"/>
  <c r="L951" i="4"/>
  <c r="L952" i="4"/>
  <c r="L953" i="4"/>
  <c r="L954" i="4"/>
  <c r="L955" i="4"/>
  <c r="L956" i="4"/>
  <c r="L957" i="4"/>
  <c r="L958" i="4"/>
  <c r="L959" i="4"/>
  <c r="L960" i="4"/>
  <c r="L961" i="4"/>
  <c r="L962" i="4"/>
  <c r="L963" i="4"/>
  <c r="L964" i="4"/>
  <c r="L965" i="4"/>
  <c r="L966" i="4"/>
  <c r="L967" i="4"/>
  <c r="L968" i="4"/>
  <c r="L969" i="4"/>
  <c r="L970" i="4"/>
  <c r="L971" i="4"/>
  <c r="L972" i="4"/>
  <c r="L973" i="4"/>
  <c r="L974" i="4"/>
  <c r="L975" i="4"/>
  <c r="L976" i="4"/>
  <c r="L977" i="4"/>
  <c r="L978" i="4"/>
  <c r="L979" i="4"/>
  <c r="L980" i="4"/>
  <c r="L981" i="4"/>
  <c r="L982" i="4"/>
  <c r="L983" i="4"/>
  <c r="L984" i="4"/>
  <c r="L986" i="4"/>
  <c r="L987" i="4"/>
  <c r="L988" i="4"/>
  <c r="L989" i="4"/>
  <c r="L990" i="4"/>
  <c r="L991" i="4"/>
  <c r="L992" i="4"/>
  <c r="L993" i="4"/>
  <c r="L994" i="4"/>
  <c r="L995" i="4"/>
  <c r="L996" i="4"/>
  <c r="L997" i="4"/>
  <c r="L998" i="4"/>
  <c r="L999" i="4"/>
  <c r="L1000" i="4"/>
  <c r="L1001" i="4"/>
  <c r="L1002" i="4"/>
  <c r="L1003" i="4"/>
  <c r="L1004" i="4"/>
  <c r="L1005" i="4"/>
  <c r="L1006" i="4"/>
  <c r="L1007" i="4"/>
  <c r="L1008" i="4"/>
  <c r="L1009" i="4"/>
  <c r="L1010" i="4"/>
  <c r="L1011" i="4"/>
  <c r="L1012" i="4"/>
  <c r="L1013" i="4"/>
  <c r="L1014" i="4"/>
  <c r="L1015" i="4"/>
  <c r="L1016" i="4"/>
  <c r="L1034" i="4"/>
  <c r="L1035" i="4"/>
  <c r="L1036" i="4"/>
  <c r="L1037" i="4"/>
  <c r="L1038" i="4"/>
  <c r="L1039" i="4"/>
  <c r="L1040" i="4"/>
  <c r="L1041" i="4"/>
  <c r="L1042" i="4"/>
  <c r="L1043" i="4"/>
  <c r="L1046" i="4"/>
  <c r="L1047" i="4"/>
  <c r="L1048" i="4"/>
  <c r="L1049" i="4"/>
  <c r="L1050" i="4"/>
  <c r="L1051" i="4"/>
  <c r="L1053" i="4"/>
  <c r="L1054" i="4"/>
  <c r="L1055" i="4"/>
  <c r="L1058" i="4"/>
  <c r="L1059" i="4"/>
  <c r="L1060" i="4"/>
  <c r="L1061" i="4"/>
  <c r="L1062" i="4"/>
  <c r="L1063" i="4"/>
  <c r="L1064" i="4"/>
  <c r="L1065" i="4"/>
  <c r="L1066" i="4"/>
  <c r="L1067" i="4"/>
  <c r="L1068" i="4"/>
  <c r="L1069" i="4"/>
  <c r="L1070" i="4"/>
  <c r="L1084" i="4"/>
  <c r="L1085" i="4"/>
  <c r="L1086" i="4"/>
  <c r="L1087" i="4"/>
  <c r="L1088" i="4"/>
  <c r="L1091" i="4"/>
  <c r="L1092" i="4"/>
  <c r="L1094" i="4"/>
  <c r="L1095" i="4"/>
  <c r="L1096" i="4"/>
  <c r="L1097" i="4"/>
  <c r="L1098" i="4"/>
  <c r="L1099" i="4"/>
  <c r="L1100" i="4"/>
  <c r="L1101" i="4"/>
  <c r="L1102" i="4"/>
  <c r="L1103" i="4"/>
  <c r="L1104" i="4"/>
  <c r="L1105" i="4"/>
  <c r="L1106" i="4"/>
  <c r="L1107" i="4"/>
  <c r="L1108" i="4"/>
  <c r="L1109" i="4"/>
  <c r="L1110" i="4"/>
  <c r="L1111" i="4"/>
  <c r="L1112" i="4"/>
  <c r="L1113" i="4"/>
  <c r="L1114" i="4"/>
  <c r="L1115" i="4"/>
  <c r="L1116" i="4"/>
  <c r="L1117" i="4"/>
  <c r="L1118" i="4"/>
  <c r="L1119" i="4"/>
  <c r="L1120" i="4"/>
  <c r="L1121" i="4"/>
  <c r="L1122" i="4"/>
  <c r="L1123" i="4"/>
  <c r="L1124" i="4"/>
  <c r="L1125" i="4"/>
  <c r="L1126" i="4"/>
  <c r="L1127" i="4"/>
  <c r="L1137" i="4"/>
  <c r="L1138" i="4"/>
  <c r="L1139" i="4"/>
  <c r="L1140" i="4"/>
  <c r="L1143" i="4"/>
  <c r="L1144" i="4"/>
  <c r="L1145" i="4"/>
  <c r="L1146" i="4"/>
  <c r="L1147" i="4"/>
  <c r="L1148" i="4"/>
  <c r="L1149" i="4"/>
  <c r="L1150" i="4"/>
  <c r="L1151" i="4"/>
  <c r="L1152" i="4"/>
  <c r="L1153" i="4"/>
  <c r="L1154" i="4"/>
  <c r="L1156" i="4"/>
  <c r="L1157" i="4"/>
  <c r="L1158" i="4"/>
  <c r="L1159" i="4"/>
  <c r="L1160" i="4"/>
  <c r="L1161" i="4"/>
  <c r="L1162" i="4"/>
  <c r="L1163" i="4"/>
  <c r="L1164" i="4"/>
  <c r="L1165" i="4"/>
  <c r="L1166" i="4"/>
  <c r="L1167" i="4"/>
  <c r="L1168" i="4"/>
  <c r="L1169" i="4"/>
  <c r="L1170" i="4"/>
  <c r="L1171" i="4"/>
  <c r="L1172" i="4"/>
  <c r="L1173" i="4"/>
  <c r="L1174" i="4"/>
  <c r="L1175" i="4"/>
  <c r="L1176" i="4"/>
  <c r="L1178" i="4"/>
  <c r="L1179" i="4"/>
  <c r="L1180" i="4"/>
  <c r="L1188" i="4"/>
  <c r="L1191" i="4"/>
  <c r="L1193" i="4"/>
  <c r="L1197" i="4"/>
  <c r="L1198" i="4"/>
  <c r="L1199" i="4"/>
  <c r="L1202" i="4"/>
  <c r="L1203" i="4"/>
  <c r="L1204" i="4"/>
  <c r="L1205" i="4"/>
  <c r="L1206" i="4"/>
  <c r="L1207" i="4"/>
  <c r="L1208" i="4"/>
  <c r="L1209" i="4"/>
  <c r="L1210" i="4"/>
  <c r="L1211" i="4"/>
  <c r="L1212" i="4"/>
  <c r="L1213" i="4"/>
  <c r="L1214" i="4"/>
  <c r="L1215" i="4"/>
  <c r="L1216" i="4"/>
  <c r="L1217" i="4"/>
  <c r="L1218" i="4"/>
  <c r="L1219" i="4"/>
  <c r="L1220" i="4"/>
  <c r="L1221" i="4"/>
  <c r="L1222" i="4"/>
  <c r="L1223" i="4"/>
  <c r="L1224" i="4"/>
  <c r="L1225" i="4"/>
  <c r="L1226" i="4"/>
  <c r="L1227" i="4"/>
  <c r="L1228" i="4"/>
  <c r="L1229" i="4"/>
  <c r="L1230" i="4"/>
  <c r="L1231" i="4"/>
  <c r="L1232" i="4"/>
  <c r="L1233" i="4"/>
  <c r="L1234" i="4"/>
  <c r="L1235" i="4"/>
  <c r="L1236" i="4"/>
  <c r="L1237" i="4"/>
  <c r="L1238" i="4"/>
  <c r="L1239" i="4"/>
  <c r="L1240" i="4"/>
  <c r="L1241" i="4"/>
  <c r="L1243" i="4"/>
  <c r="L1244" i="4"/>
  <c r="L1245" i="4"/>
  <c r="L1246" i="4"/>
  <c r="L1247" i="4"/>
  <c r="L1248" i="4"/>
  <c r="L1249" i="4"/>
  <c r="L1250" i="4"/>
  <c r="L1251" i="4"/>
  <c r="L1252" i="4"/>
  <c r="L1253" i="4"/>
  <c r="L1254" i="4"/>
  <c r="L1255" i="4"/>
  <c r="L1256" i="4"/>
  <c r="L1257" i="4"/>
  <c r="L1258" i="4"/>
  <c r="L1259" i="4"/>
  <c r="L1260" i="4"/>
  <c r="L1261" i="4"/>
  <c r="L1262" i="4"/>
  <c r="L1263" i="4"/>
  <c r="L1264" i="4"/>
  <c r="L1265" i="4"/>
  <c r="L1266" i="4"/>
  <c r="L1267" i="4"/>
  <c r="L1281" i="4"/>
  <c r="L1294" i="4"/>
  <c r="L1295" i="4"/>
  <c r="L1296" i="4"/>
  <c r="L1297" i="4"/>
  <c r="L1299" i="4"/>
  <c r="L1300" i="4"/>
  <c r="L1268" i="4"/>
  <c r="L1269" i="4"/>
  <c r="L1270" i="4"/>
  <c r="L1271" i="4"/>
  <c r="L1272" i="4"/>
  <c r="L1273" i="4"/>
  <c r="L1274" i="4"/>
  <c r="L1275" i="4"/>
  <c r="L1276" i="4"/>
  <c r="L1277" i="4"/>
  <c r="L1278" i="4"/>
  <c r="L1279" i="4"/>
  <c r="L1280" i="4"/>
  <c r="L1282" i="4"/>
  <c r="L1283" i="4"/>
  <c r="L1284" i="4"/>
  <c r="L1285" i="4"/>
  <c r="L1286" i="4"/>
  <c r="L1287" i="4"/>
  <c r="L1288" i="4"/>
  <c r="L1289" i="4"/>
  <c r="L1290" i="4"/>
  <c r="L1291" i="4"/>
  <c r="L1292" i="4"/>
  <c r="L1301" i="4"/>
  <c r="L1302" i="4"/>
  <c r="L1303" i="4"/>
  <c r="L1304" i="4"/>
  <c r="L1305" i="4"/>
  <c r="L1306" i="4"/>
  <c r="L1307" i="4"/>
  <c r="L1308" i="4"/>
  <c r="L1309" i="4"/>
  <c r="L1310" i="4"/>
  <c r="L1311" i="4"/>
  <c r="L1312" i="4"/>
  <c r="L1313" i="4"/>
  <c r="L1314" i="4"/>
  <c r="L1315" i="4"/>
  <c r="L1316" i="4"/>
  <c r="L1317" i="4"/>
  <c r="L1318" i="4"/>
  <c r="L1319" i="4"/>
  <c r="L1361" i="4"/>
  <c r="L1362" i="4"/>
  <c r="L1363" i="4"/>
  <c r="L1365" i="4"/>
  <c r="L1366" i="4"/>
  <c r="L1367" i="4"/>
  <c r="L1368" i="4"/>
  <c r="L1369" i="4"/>
  <c r="L1370" i="4"/>
  <c r="L1371" i="4"/>
  <c r="L1372" i="4"/>
  <c r="L1373" i="4"/>
  <c r="L1374" i="4"/>
  <c r="L1375" i="4"/>
  <c r="L1376" i="4"/>
  <c r="L1377" i="4"/>
  <c r="L1378" i="4"/>
  <c r="L1379" i="4"/>
  <c r="L1380" i="4"/>
  <c r="L1381" i="4"/>
  <c r="L1382" i="4"/>
  <c r="L1383" i="4"/>
  <c r="L1384" i="4"/>
  <c r="L1385" i="4"/>
  <c r="L1386" i="4"/>
  <c r="L1387" i="4"/>
  <c r="L1388" i="4"/>
  <c r="L1389" i="4"/>
  <c r="L1409" i="4"/>
  <c r="L1410" i="4"/>
  <c r="L1411" i="4"/>
  <c r="L1412" i="4"/>
  <c r="L1413" i="4"/>
  <c r="L1414" i="4"/>
  <c r="L1415" i="4"/>
  <c r="L1417" i="4"/>
  <c r="L1418" i="4"/>
  <c r="L1419" i="4"/>
  <c r="L1420" i="4"/>
  <c r="L1421" i="4"/>
  <c r="L1422" i="4"/>
  <c r="L1423" i="4"/>
  <c r="L1424" i="4"/>
  <c r="L1425" i="4"/>
  <c r="L1426" i="4"/>
  <c r="L1427" i="4"/>
  <c r="L1428" i="4"/>
  <c r="L1429" i="4"/>
  <c r="L1434" i="4"/>
  <c r="L1435" i="4"/>
  <c r="L1436" i="4"/>
  <c r="L1437" i="4"/>
  <c r="L1442" i="4"/>
  <c r="L1443" i="4"/>
  <c r="L1444" i="4"/>
  <c r="L1445" i="4"/>
  <c r="L1446" i="4"/>
  <c r="L1447" i="4"/>
  <c r="L1465" i="4"/>
  <c r="L1466" i="4"/>
  <c r="L1467" i="4"/>
  <c r="L1469" i="4"/>
  <c r="L1470" i="4"/>
  <c r="L1448" i="4"/>
  <c r="L1449" i="4"/>
  <c r="L1471" i="4"/>
  <c r="L1472" i="4"/>
  <c r="L1473" i="4"/>
  <c r="L1474" i="4"/>
  <c r="L1475" i="4"/>
  <c r="L1476" i="4"/>
  <c r="L1477" i="4"/>
  <c r="L1478" i="4"/>
  <c r="L1479" i="4"/>
  <c r="L1480" i="4"/>
  <c r="L1481" i="4"/>
  <c r="L1482" i="4"/>
  <c r="L1483" i="4"/>
  <c r="L1484" i="4"/>
  <c r="L1485" i="4"/>
  <c r="L1486" i="4"/>
  <c r="L1487" i="4"/>
  <c r="L1488" i="4"/>
  <c r="L1489" i="4"/>
  <c r="L1490" i="4"/>
  <c r="L1491" i="4"/>
  <c r="L1492" i="4"/>
  <c r="L1493" i="4"/>
  <c r="L1494" i="4"/>
  <c r="L1495" i="4"/>
  <c r="L1496" i="4"/>
  <c r="L1528" i="4"/>
  <c r="L1529" i="4"/>
  <c r="L1530" i="4"/>
  <c r="L1532" i="4"/>
  <c r="L1533" i="4"/>
  <c r="L1534" i="4"/>
  <c r="L1535" i="4"/>
  <c r="L1536" i="4"/>
  <c r="L1537" i="4"/>
  <c r="L1538" i="4"/>
  <c r="L1539" i="4"/>
  <c r="L1540" i="4"/>
  <c r="L1541" i="4"/>
  <c r="L1542" i="4"/>
  <c r="L1543" i="4"/>
  <c r="L1545" i="4"/>
  <c r="L1546" i="4"/>
  <c r="L1547" i="4"/>
  <c r="L1548" i="4"/>
  <c r="L1549" i="4"/>
  <c r="L1550" i="4"/>
  <c r="L1551" i="4"/>
  <c r="L1552" i="4"/>
  <c r="L1553" i="4"/>
  <c r="L1555" i="4"/>
  <c r="L1556" i="4"/>
  <c r="L1557" i="4"/>
  <c r="L1558" i="4"/>
  <c r="L1559" i="4"/>
  <c r="L1560" i="4"/>
  <c r="L1561" i="4"/>
  <c r="L1562" i="4"/>
  <c r="L1563" i="4"/>
  <c r="L1564" i="4"/>
  <c r="L1565" i="4"/>
  <c r="L1567" i="4"/>
  <c r="L1568" i="4"/>
  <c r="L1569" i="4"/>
  <c r="L1570" i="4"/>
  <c r="L1571" i="4"/>
  <c r="L1590" i="4"/>
  <c r="L1591" i="4"/>
  <c r="L1593" i="4"/>
  <c r="L1594" i="4"/>
  <c r="L1595" i="4"/>
  <c r="L1596" i="4"/>
  <c r="L1597" i="4"/>
  <c r="L1599" i="4"/>
  <c r="L1600" i="4"/>
  <c r="L1601" i="4"/>
  <c r="L1602" i="4"/>
  <c r="L1603" i="4"/>
  <c r="L1604" i="4"/>
  <c r="L1605" i="4"/>
  <c r="L1606" i="4"/>
  <c r="L1607" i="4"/>
  <c r="L1608" i="4"/>
  <c r="L1609" i="4"/>
  <c r="L1610" i="4"/>
  <c r="L1611" i="4"/>
  <c r="L1612" i="4"/>
  <c r="L1613" i="4"/>
  <c r="L1614" i="4"/>
  <c r="L1615" i="4"/>
  <c r="L1616" i="4"/>
  <c r="L1617" i="4"/>
  <c r="L1618" i="4"/>
  <c r="L1619" i="4"/>
  <c r="L1620" i="4"/>
  <c r="L1621" i="4"/>
  <c r="L1622" i="4"/>
  <c r="L1623" i="4"/>
  <c r="L1624" i="4"/>
  <c r="L1625" i="4"/>
  <c r="L1639" i="4"/>
  <c r="L1641" i="4"/>
  <c r="L1644" i="4"/>
  <c r="L1645" i="4"/>
  <c r="L1646" i="4"/>
  <c r="L1647" i="4"/>
  <c r="L1648" i="4"/>
  <c r="L1649" i="4"/>
  <c r="L1650" i="4"/>
  <c r="L1651" i="4"/>
  <c r="L1652" i="4"/>
  <c r="L1653" i="4"/>
  <c r="L1654" i="4"/>
  <c r="L1655" i="4"/>
  <c r="L1656" i="4"/>
  <c r="L1657" i="4"/>
  <c r="L1658" i="4"/>
  <c r="L1659" i="4"/>
  <c r="L1660" i="4"/>
  <c r="L1661" i="4"/>
  <c r="L1662" i="4"/>
  <c r="L1663" i="4"/>
  <c r="L1664" i="4"/>
  <c r="L1665" i="4"/>
  <c r="L1666" i="4"/>
  <c r="L1667" i="4"/>
  <c r="L1668" i="4"/>
  <c r="L1669" i="4"/>
  <c r="L1670" i="4"/>
  <c r="L1671" i="4"/>
  <c r="L1672" i="4"/>
  <c r="L1673" i="4"/>
  <c r="L1674" i="4"/>
  <c r="L1675" i="4"/>
  <c r="L1676" i="4"/>
  <c r="L1677" i="4"/>
  <c r="L1678" i="4"/>
  <c r="L1695" i="4"/>
  <c r="L1696" i="4"/>
  <c r="L1697" i="4"/>
  <c r="L1698" i="4"/>
  <c r="L1699" i="4"/>
  <c r="L1700" i="4"/>
  <c r="L1701" i="4"/>
  <c r="L1702" i="4"/>
  <c r="L1703" i="4"/>
  <c r="L1704" i="4"/>
  <c r="L1713" i="4"/>
  <c r="L1714" i="4"/>
  <c r="L1715" i="4"/>
  <c r="L1716" i="4"/>
  <c r="L1717" i="4"/>
  <c r="L1718" i="4"/>
  <c r="L1719" i="4"/>
  <c r="L1724" i="4"/>
  <c r="L1727" i="4"/>
  <c r="L1728" i="4"/>
  <c r="L1729" i="4"/>
  <c r="L1730" i="4"/>
  <c r="L1731" i="4"/>
  <c r="L1732" i="4"/>
  <c r="L1733" i="4"/>
  <c r="L1746" i="4"/>
  <c r="L1747" i="4"/>
  <c r="L1748" i="4"/>
  <c r="L1749" i="4"/>
  <c r="L1750" i="4"/>
  <c r="L1751" i="4"/>
  <c r="L1752" i="4"/>
  <c r="L1753" i="4"/>
  <c r="L1754" i="4"/>
  <c r="L1757" i="4"/>
  <c r="L1787" i="4"/>
  <c r="L1806" i="4"/>
  <c r="L1789" i="4"/>
  <c r="L1793" i="4"/>
  <c r="L1794" i="4"/>
  <c r="L1795" i="4"/>
  <c r="L1796" i="4"/>
  <c r="L1797" i="4"/>
  <c r="L1798" i="4"/>
  <c r="L1807" i="4"/>
  <c r="L1808" i="4"/>
  <c r="L1809" i="4"/>
  <c r="L1810" i="4"/>
  <c r="L1811" i="4"/>
  <c r="L1812" i="4"/>
  <c r="L1813" i="4"/>
  <c r="L1814" i="4"/>
  <c r="L1815" i="4"/>
  <c r="L1816" i="4"/>
  <c r="I1592" i="4"/>
  <c r="I1598" i="4" s="1"/>
  <c r="L1598" i="4" s="1"/>
  <c r="I1544" i="4"/>
  <c r="I1155" i="4"/>
  <c r="L1155" i="4" s="1"/>
  <c r="I75" i="4"/>
  <c r="L75" i="4" s="1"/>
  <c r="I1643" i="4"/>
  <c r="L1643" i="4" s="1"/>
  <c r="I493" i="4"/>
  <c r="L493" i="4" s="1"/>
  <c r="I85" i="4"/>
  <c r="L85" i="4" s="1"/>
  <c r="I685" i="4"/>
  <c r="L685" i="4" s="1"/>
  <c r="I834" i="4"/>
  <c r="I840" i="4" s="1"/>
  <c r="I1052" i="4"/>
  <c r="L1052" i="4" s="1"/>
  <c r="I709" i="4"/>
  <c r="I551" i="4"/>
  <c r="I330" i="4"/>
  <c r="H709" i="4"/>
  <c r="G330" i="4"/>
  <c r="H330" i="4"/>
  <c r="G589" i="4"/>
  <c r="L589" i="4" s="1"/>
  <c r="G587" i="4"/>
  <c r="L587" i="4" s="1"/>
  <c r="H551" i="4"/>
  <c r="I1566" i="4" l="1"/>
  <c r="L1566" i="4" s="1"/>
  <c r="L709" i="4"/>
  <c r="L1799" i="4"/>
  <c r="L330" i="4"/>
  <c r="L1544" i="4"/>
  <c r="L1592" i="4"/>
  <c r="I1554" i="4"/>
  <c r="L1554" i="4" s="1"/>
  <c r="G783" i="4" l="1"/>
  <c r="L783" i="4" s="1"/>
  <c r="G36" i="4"/>
  <c r="L36" i="4" s="1"/>
  <c r="G834" i="4"/>
  <c r="L834" i="4" s="1"/>
  <c r="G840" i="4"/>
  <c r="L840" i="4" s="1"/>
  <c r="G430" i="4"/>
  <c r="L430" i="4" s="1"/>
  <c r="G491" i="4"/>
  <c r="L491" i="4" s="1"/>
  <c r="G422" i="4"/>
  <c r="L422" i="4" s="1"/>
  <c r="G326" i="4"/>
  <c r="L326" i="4" s="1"/>
  <c r="G1177" i="4"/>
  <c r="L1177" i="4" s="1"/>
  <c r="G658" i="4"/>
  <c r="L658" i="4" s="1"/>
  <c r="G545" i="4"/>
  <c r="L545" i="4" s="1"/>
  <c r="G240" i="4"/>
  <c r="L240" i="4" s="1"/>
  <c r="G20" i="4"/>
  <c r="L20" i="4" s="1"/>
  <c r="F464" i="4"/>
  <c r="F463" i="4"/>
  <c r="F410" i="4"/>
  <c r="F409" i="4"/>
  <c r="F408" i="4"/>
  <c r="G591" i="4" l="1"/>
  <c r="L591" i="4" s="1"/>
  <c r="G551" i="4"/>
  <c r="L551" i="4" s="1"/>
  <c r="G549" i="4"/>
  <c r="L549" i="4" s="1"/>
  <c r="F535" i="4" l="1"/>
  <c r="F534" i="4"/>
  <c r="F533" i="4"/>
  <c r="F531" i="4" l="1"/>
  <c r="F530" i="4"/>
  <c r="F529" i="4"/>
  <c r="F290" i="4"/>
  <c r="F289" i="4"/>
  <c r="F288" i="4"/>
  <c r="E100" i="2" l="1"/>
  <c r="G102" i="2" l="1"/>
  <c r="A3" i="4"/>
  <c r="A2" i="8" s="1"/>
  <c r="A3" i="9" s="1"/>
  <c r="A1" i="3"/>
  <c r="A1" i="4" s="1"/>
  <c r="A1" i="8" s="1"/>
  <c r="A1" i="2"/>
  <c r="A3" i="2"/>
  <c r="A70" i="2" l="1"/>
  <c r="A132" i="2"/>
  <c r="A1" i="10"/>
  <c r="A1" i="11" s="1"/>
  <c r="A1" i="12" s="1"/>
  <c r="A1" i="13" s="1"/>
  <c r="A2" i="9"/>
  <c r="G103" i="2" l="1"/>
  <c r="G99" i="2"/>
  <c r="G97" i="2"/>
  <c r="G96" i="2"/>
  <c r="G95" i="2"/>
  <c r="F18" i="4" l="1"/>
  <c r="F17" i="4"/>
  <c r="F16" i="4"/>
  <c r="F15" i="4"/>
  <c r="F14" i="4"/>
  <c r="F13" i="4"/>
  <c r="F12" i="4"/>
  <c r="F11" i="4"/>
  <c r="F10" i="4"/>
  <c r="F8" i="4"/>
  <c r="A133" i="2"/>
  <c r="G105" i="2"/>
  <c r="G104" i="2"/>
  <c r="G73" i="2"/>
  <c r="F73" i="2"/>
  <c r="D73" i="2"/>
  <c r="A72" i="2"/>
  <c r="G64" i="2"/>
  <c r="G62" i="2"/>
  <c r="G60" i="2"/>
  <c r="G59" i="2"/>
  <c r="G58" i="2"/>
  <c r="G57" i="2"/>
  <c r="G56" i="2"/>
  <c r="G54" i="2"/>
  <c r="E53" i="2"/>
  <c r="G52" i="2"/>
  <c r="G51" i="2"/>
  <c r="G50" i="2"/>
  <c r="G48" i="2"/>
  <c r="G47" i="2"/>
  <c r="G46" i="2"/>
  <c r="G44" i="2"/>
  <c r="G43" i="2"/>
  <c r="G42" i="2"/>
  <c r="G41" i="2"/>
  <c r="G40" i="2"/>
  <c r="G38" i="2"/>
  <c r="G36" i="2"/>
  <c r="G34" i="2"/>
  <c r="G33" i="2"/>
  <c r="G32" i="2"/>
  <c r="G31" i="2"/>
  <c r="G30" i="2"/>
  <c r="G29" i="2"/>
  <c r="G28" i="2"/>
  <c r="G27" i="2"/>
  <c r="G16" i="2"/>
  <c r="E55" i="2" l="1"/>
  <c r="G53" i="2"/>
  <c r="E61" i="2" l="1"/>
  <c r="G55" i="2"/>
  <c r="E63" i="2" l="1"/>
  <c r="G61" i="2"/>
  <c r="E65" i="2" l="1"/>
  <c r="G63" i="2"/>
  <c r="E78" i="2" l="1"/>
  <c r="G65" i="2"/>
  <c r="E80" i="2" l="1"/>
  <c r="E82" i="2" l="1"/>
  <c r="E84" i="2" l="1"/>
  <c r="E86" i="2" l="1"/>
  <c r="E88" i="2" l="1"/>
  <c r="E91" i="2" l="1"/>
  <c r="G106" i="2"/>
  <c r="E108" i="2" l="1"/>
  <c r="E93" i="2"/>
  <c r="E110" i="2" l="1"/>
</calcChain>
</file>

<file path=xl/sharedStrings.xml><?xml version="1.0" encoding="utf-8"?>
<sst xmlns="http://schemas.openxmlformats.org/spreadsheetml/2006/main" count="2580" uniqueCount="1361">
  <si>
    <t>SUMMARY OF SCHEDULES</t>
  </si>
  <si>
    <t>SCHEDULE</t>
  </si>
  <si>
    <t>DESCRIPTION</t>
  </si>
  <si>
    <t>AMOUNT</t>
  </si>
  <si>
    <t>SCHEDULE 1:</t>
  </si>
  <si>
    <t>PRELIMINARY AND GENERAL</t>
  </si>
  <si>
    <t>SCHEDULE 2:</t>
  </si>
  <si>
    <t>SCHEDULE 3:</t>
  </si>
  <si>
    <t>BUILDING WORKS</t>
  </si>
  <si>
    <t>SUB-TOTAL 1</t>
  </si>
  <si>
    <t>SUB-TOTAL 2</t>
  </si>
  <si>
    <t>ADD 15% VAT</t>
  </si>
  <si>
    <t>TOTAL AMOUNT CARRIED TO FORM OF OFFER AND ACCEPTANCE</t>
  </si>
  <si>
    <t>SCHEDULE 1 : PRELIMINARY AND GENERAL</t>
  </si>
  <si>
    <t>ITEM</t>
  </si>
  <si>
    <t>PAYM.</t>
  </si>
  <si>
    <t>UNIT</t>
  </si>
  <si>
    <t>RATE</t>
  </si>
  <si>
    <t>NO.</t>
  </si>
  <si>
    <t>REF.</t>
  </si>
  <si>
    <t>SABS</t>
  </si>
  <si>
    <t>1200 A</t>
  </si>
  <si>
    <t>1.1</t>
  </si>
  <si>
    <t>8.3</t>
  </si>
  <si>
    <t>1.1.1</t>
  </si>
  <si>
    <t>PSA 4.1</t>
  </si>
  <si>
    <t>Contractual Requirements</t>
  </si>
  <si>
    <t>Sum</t>
  </si>
  <si>
    <t>1.1.2</t>
  </si>
  <si>
    <t>8.3.2</t>
  </si>
  <si>
    <t>Establish facilities on the site</t>
  </si>
  <si>
    <t>1.1.2.1</t>
  </si>
  <si>
    <t>8.3.2.1</t>
  </si>
  <si>
    <r>
      <t xml:space="preserve">i)   </t>
    </r>
    <r>
      <rPr>
        <u/>
        <sz val="11"/>
        <rFont val="Arial"/>
        <family val="2"/>
      </rPr>
      <t>Facilities for Engineer</t>
    </r>
  </si>
  <si>
    <t>PSA 4.5</t>
  </si>
  <si>
    <t xml:space="preserve">     a)   Furnished offices (1x) and meeting facility</t>
  </si>
  <si>
    <t xml:space="preserve">     b)   Contract Name board</t>
  </si>
  <si>
    <t>1.1.2.2</t>
  </si>
  <si>
    <t>8.3.2.2</t>
  </si>
  <si>
    <r>
      <t xml:space="preserve">ii)   </t>
    </r>
    <r>
      <rPr>
        <u/>
        <sz val="11"/>
        <rFont val="Arial"/>
        <family val="2"/>
      </rPr>
      <t>Facilities for Contractor</t>
    </r>
  </si>
  <si>
    <t xml:space="preserve">     a)   Offices and storage sheds</t>
  </si>
  <si>
    <t xml:space="preserve">     b)   Workshops</t>
  </si>
  <si>
    <t xml:space="preserve">           &amp; communications</t>
  </si>
  <si>
    <t>1.1.2.3</t>
  </si>
  <si>
    <t>8.3.4</t>
  </si>
  <si>
    <t>Removal of Engineer's and Contractor's site establishment from site on completion of works.</t>
  </si>
  <si>
    <t>1.2</t>
  </si>
  <si>
    <t>8.4</t>
  </si>
  <si>
    <t>TIME RELATED ITEMS</t>
  </si>
  <si>
    <t>1.2.1</t>
  </si>
  <si>
    <t>PSA 4.2</t>
  </si>
  <si>
    <t>Contractual requirements</t>
  </si>
  <si>
    <t>8.4.2</t>
  </si>
  <si>
    <t>Operations and maintenance of facilities on site</t>
  </si>
  <si>
    <t xml:space="preserve"> </t>
  </si>
  <si>
    <t>8.4.2.1</t>
  </si>
  <si>
    <t xml:space="preserve">Facilities for Employer's Agent for duration of construction </t>
  </si>
  <si>
    <t>PSA 4.6</t>
  </si>
  <si>
    <t>8.4.2.2</t>
  </si>
  <si>
    <t>Facilities for the Contractor for the duration of the Contract, except where otherwise stated</t>
  </si>
  <si>
    <t>a)   Offices and storage sheds</t>
  </si>
  <si>
    <t>b)   Workshops</t>
  </si>
  <si>
    <t>TOTAL CARRIED FORWARD</t>
  </si>
  <si>
    <t>TOTAL BROUGHT FORWARD</t>
  </si>
  <si>
    <t>8.4.3</t>
  </si>
  <si>
    <t>Supervision for duration of the construction by the contractor</t>
  </si>
  <si>
    <t>sum</t>
  </si>
  <si>
    <t>8.4.4</t>
  </si>
  <si>
    <t>Company and Head Office overhead costs for the</t>
  </si>
  <si>
    <t>duration of the Contract</t>
  </si>
  <si>
    <t>8.4.5</t>
  </si>
  <si>
    <t>Other time related obligations</t>
  </si>
  <si>
    <t xml:space="preserve">SUMS STATED PROVISIONALLY BY THE </t>
  </si>
  <si>
    <t>EMPLOYER'S AGENT</t>
  </si>
  <si>
    <t>Prov. Sum</t>
  </si>
  <si>
    <t>8.5 b) 2)</t>
  </si>
  <si>
    <t>%</t>
  </si>
  <si>
    <t>DAYWORKS</t>
  </si>
  <si>
    <t>a) Labourers:</t>
  </si>
  <si>
    <t>(i) Unskilled</t>
  </si>
  <si>
    <t>hr</t>
  </si>
  <si>
    <t>Rate Only</t>
  </si>
  <si>
    <t>(ii) Semi-skilled</t>
  </si>
  <si>
    <t>(iii) Skilled</t>
  </si>
  <si>
    <t>b) Foreman</t>
  </si>
  <si>
    <t>c) Tipper trucks:</t>
  </si>
  <si>
    <t>(i) 3 - 5 ton</t>
  </si>
  <si>
    <t>(ii) 5,1 - 10 ton</t>
  </si>
  <si>
    <t>d) Loader (0,5m³)</t>
  </si>
  <si>
    <t>QTY</t>
  </si>
  <si>
    <t xml:space="preserve"> TOTAL SCHEDULE 1 CARRIED FORWARD TO SUMMARY</t>
  </si>
  <si>
    <t>ITEM NO</t>
  </si>
  <si>
    <t>Alterations</t>
  </si>
  <si>
    <t>Concrete, Formwork and Reinforcement</t>
  </si>
  <si>
    <t>Waterproofing</t>
  </si>
  <si>
    <t>Roof Coverings, etc</t>
  </si>
  <si>
    <t>Carpentry and Joinery</t>
  </si>
  <si>
    <t>Metalwork</t>
  </si>
  <si>
    <t>Plastering</t>
  </si>
  <si>
    <t>Plumbing and Drainage (Provisional)</t>
  </si>
  <si>
    <t>Glazing</t>
  </si>
  <si>
    <t>Paintwork</t>
  </si>
  <si>
    <t> Total Carried To Final Summary</t>
  </si>
  <si>
    <t>BILL NO. 1</t>
  </si>
  <si>
    <t>ALTERATIONS</t>
  </si>
  <si>
    <t>PREAMBLES</t>
  </si>
  <si>
    <t>For preambles see 'Model Preambles for Trades, 2008 Edition as published by Association of South African Quantity Surveyors, SANS Standards and PW371 Specification of materials and methods to be used as Published by National Department of Public Works &amp; Infrastructure</t>
  </si>
  <si>
    <t>REMOVAL OF EXISTING WORK</t>
  </si>
  <si>
    <t xml:space="preserve">Breaking up and removing reinforced concrete, including cutting off and removing reinforcement </t>
  </si>
  <si>
    <t>m3</t>
  </si>
  <si>
    <t>m2</t>
  </si>
  <si>
    <t>Taking down and removing roofs, floors, panelling, ceilings, partitions, etc.</t>
  </si>
  <si>
    <t>m</t>
  </si>
  <si>
    <t xml:space="preserve">Taking out and removing doors, windows, etc. from brickwork to be demolished </t>
  </si>
  <si>
    <t>No</t>
  </si>
  <si>
    <t> Total Carried Forward</t>
  </si>
  <si>
    <t> Total Brought Forward</t>
  </si>
  <si>
    <t>Hacking up/off and removing waterproofing including  removing screed and preparing surfaces for new waterproofing</t>
  </si>
  <si>
    <t>PVC piping not exceeding 50mm diameter</t>
  </si>
  <si>
    <t>BUILDING UP OPENINGS</t>
  </si>
  <si>
    <t>MAKING GOOD FINISHES, ETC.</t>
  </si>
  <si>
    <t xml:space="preserve">Making good cement screeds </t>
  </si>
  <si>
    <t>CLEANING OF EXISTING WORK</t>
  </si>
  <si>
    <t xml:space="preserve">Clean existing surfaces with a high pressure water spray to remove all debris and oil, inspect recessed joints and fill with mortar where necessary to achieve flush joints </t>
  </si>
  <si>
    <t> Total Carried To Building Summary</t>
  </si>
  <si>
    <t>BILL NO. 2</t>
  </si>
  <si>
    <t>For preambles see 'Model Preambles for Trades, 2008 Edition as published by Association of South African Quantity Surveyors, SANS Standards and PW371 Specification of Materials and Methods to be used as Published by National Department of Public Works &amp; Infrastructure</t>
  </si>
  <si>
    <t>Item</t>
  </si>
  <si>
    <t>BILL NO. 3</t>
  </si>
  <si>
    <t>BILL NO. 4</t>
  </si>
  <si>
    <t>BRICKWORK</t>
  </si>
  <si>
    <t>SUPERSTRUCTURE</t>
  </si>
  <si>
    <t>One brick walls</t>
  </si>
  <si>
    <t xml:space="preserve">150mm Wide reinforcement built into brick walls with sufficient laps at end joints, angles and intersections (measured net) </t>
  </si>
  <si>
    <t>BRICKWORK SUNDRIES</t>
  </si>
  <si>
    <t>BILL NO. 5</t>
  </si>
  <si>
    <t>WATERPROOFING</t>
  </si>
  <si>
    <t>JOINT SEALANTS, ETC</t>
  </si>
  <si>
    <t>BILL NO. 6</t>
  </si>
  <si>
    <t>ROOF COVERINGS, ETC</t>
  </si>
  <si>
    <t>PROFILED METAL SHEETING AND ACCESSORIES</t>
  </si>
  <si>
    <t>Roof sheeting with pitch not exceeding 20 degrees including necessary cutting and waste</t>
  </si>
  <si>
    <t>CARPENTRY AND JOINERY</t>
  </si>
  <si>
    <t>SUPPLEMENTARY PREAMBLES</t>
  </si>
  <si>
    <t>Fixing</t>
  </si>
  <si>
    <t>Items described as "nailed" shall be deemed to be fixed with hardened steel nails or shot pins to brickwork or concrete</t>
  </si>
  <si>
    <t xml:space="preserve">Items described as "plugged" shall be deemed to include for screwing to fibre, plastic or metal plugs at not exceeding 600mm centres or shall be deemed to be fixed with hardened steel nails or shot pins to brickwork or concrete. </t>
  </si>
  <si>
    <t xml:space="preserve">Descriptions are to be deemed to include for nails, screws, plugs, adhesives, holes, sin- kings, pelleting, etc </t>
  </si>
  <si>
    <t xml:space="preserve">Structural timber </t>
  </si>
  <si>
    <t xml:space="preserve">Descriptions of structural timber are to be deemed to include for joints in the length, holes, splay cut ends and mitres </t>
  </si>
  <si>
    <t xml:space="preserve">Fascias, etc. </t>
  </si>
  <si>
    <t xml:space="preserve">Descriptions of fibre cement fascias and barge boards shall be deemed to include for mitres, end junctions, screws, bolts, wall anchors, holes, etc. </t>
  </si>
  <si>
    <t>BILL NO. 8</t>
  </si>
  <si>
    <t/>
  </si>
  <si>
    <t>m²</t>
  </si>
  <si>
    <t>BILL NO. 9</t>
  </si>
  <si>
    <t>BILL NO. 10</t>
  </si>
  <si>
    <t>METALWORK</t>
  </si>
  <si>
    <t>PRESSED STEEL DOOR FRAMES</t>
  </si>
  <si>
    <t>BILL NO. 11</t>
  </si>
  <si>
    <t>PLASTERING</t>
  </si>
  <si>
    <t>On walls</t>
  </si>
  <si>
    <t>BILL NO. 12</t>
  </si>
  <si>
    <t xml:space="preserve">PLUMBING AND DRAINAGE </t>
  </si>
  <si>
    <t xml:space="preserve">Seamless aluminium pre-coated gutters and
rainwater pipes complete with all fixing brackets: </t>
  </si>
  <si>
    <t xml:space="preserve">Extra over 100 x 125mm eaves gutter for stopped end.  </t>
  </si>
  <si>
    <t xml:space="preserve">Extra over 100 x 125mm eaves gutter for outlet for 100 x 76mm downpipe including galvanized wire balloon grating.  </t>
  </si>
  <si>
    <t xml:space="preserve">100mm x 76mm Rainwater pipe with brackets fixed to brick wall or concrete.  </t>
  </si>
  <si>
    <t xml:space="preserve">Extra over 100 x 76mm rainwater pipe for shoe.  </t>
  </si>
  <si>
    <t>Extra over 100 x 76mm rainwater pipe for bend</t>
  </si>
  <si>
    <t>GLAZING</t>
  </si>
  <si>
    <t>GLAZING TO STEEL WITH PUTTY</t>
  </si>
  <si>
    <t>PAINTWORK</t>
  </si>
  <si>
    <t>PAINTWORK, ETC TO NEW WORK</t>
  </si>
  <si>
    <t>ON FLOATED PLASTER</t>
  </si>
  <si>
    <t>On internal plastered walls</t>
  </si>
  <si>
    <t>ON METAL</t>
  </si>
  <si>
    <t>On door frames</t>
  </si>
  <si>
    <t>On gates, grilles, burglar screens, ballustrades, etc  [both sides measured over the full flat area]</t>
  </si>
  <si>
    <t>Inside eaves gutter.</t>
  </si>
  <si>
    <t>8.3.1</t>
  </si>
  <si>
    <t>1.3</t>
  </si>
  <si>
    <t>1.4</t>
  </si>
  <si>
    <t>2.1</t>
  </si>
  <si>
    <t>2.1.1</t>
  </si>
  <si>
    <t>2.1.1.1</t>
  </si>
  <si>
    <t>2.1.2</t>
  </si>
  <si>
    <t>2.1.2.1</t>
  </si>
  <si>
    <t>2.2</t>
  </si>
  <si>
    <t>2.2.1</t>
  </si>
  <si>
    <t>8.2.1</t>
  </si>
  <si>
    <t>2.3</t>
  </si>
  <si>
    <t>2.3.1</t>
  </si>
  <si>
    <t>2.4</t>
  </si>
  <si>
    <t>2.4.1</t>
  </si>
  <si>
    <t>2.4.2</t>
  </si>
  <si>
    <t>2.5</t>
  </si>
  <si>
    <t>3.1</t>
  </si>
  <si>
    <t>3.2</t>
  </si>
  <si>
    <t>3.3</t>
  </si>
  <si>
    <t>3.4</t>
  </si>
  <si>
    <t>3.4.1</t>
  </si>
  <si>
    <t>3.5</t>
  </si>
  <si>
    <t>5.1</t>
  </si>
  <si>
    <t>5.1.1</t>
  </si>
  <si>
    <t>5.3</t>
  </si>
  <si>
    <t>5.4</t>
  </si>
  <si>
    <t>8.1</t>
  </si>
  <si>
    <t>8.1.1</t>
  </si>
  <si>
    <t>8.2</t>
  </si>
  <si>
    <t>10.1</t>
  </si>
  <si>
    <t>10.1.1</t>
  </si>
  <si>
    <t>10.1.2</t>
  </si>
  <si>
    <t>12.1</t>
  </si>
  <si>
    <t>item</t>
  </si>
  <si>
    <t>WATERPROOFING TO ROOFS, BASEMENTS, ETC</t>
  </si>
  <si>
    <t>One layer of Derbigum SP or equal approved waterproofing membrane sealed by means of torchfusion of Coldbond 90 or equal approved adhesive with 75mm side laps and 100mm end laps laid under a ten year quarantee to receive paint protection</t>
  </si>
  <si>
    <t xml:space="preserve">On sloping roofs </t>
  </si>
  <si>
    <t>Additional membrane turn up against concrete beams 300mm high</t>
  </si>
  <si>
    <t>Additional membrane at 150mm diameter outlet</t>
  </si>
  <si>
    <t>Two coats bituminous aluminium paint</t>
  </si>
  <si>
    <t>On waterproofing to roofs</t>
  </si>
  <si>
    <t xml:space="preserve">SUNDRY STEELWORK  </t>
  </si>
  <si>
    <t>Allow for testing of all glass panels for water leakages on completion</t>
  </si>
  <si>
    <t>Issue glass guarantee certificate for completion</t>
  </si>
  <si>
    <t>Testing and guarantees</t>
  </si>
  <si>
    <t>Check, inspect, service, repairs to view panel window, close leakes by applying SIKASIL or equal approved pool sealant around the frame, make good concrete cracking and leave in good working order</t>
  </si>
  <si>
    <t xml:space="preserve">Prepare, clean and apply one coat plaster primer and two coats approved quality matt acrylic paint applied as per manufacturers specification </t>
  </si>
  <si>
    <t xml:space="preserve">Prepare, prime with a self-etching primer and apply one coat universal undercoat and one full coat high gloss enamel paint </t>
  </si>
  <si>
    <t>Prepare, etc as specified and apply two coats of bitumen based paint inside the gutter:</t>
  </si>
  <si>
    <t xml:space="preserve">1,6mm Double rebated frames suitable for one brick walls </t>
  </si>
  <si>
    <t xml:space="preserve">Frame for double door size 1 800 x 2 100mm high </t>
  </si>
  <si>
    <t xml:space="preserve">RAINWATER DISPOSAL </t>
  </si>
  <si>
    <t>200 x 150mm Rectangular section eaves gutter with 20mm wide overlapping joints sealed with and including "Compriband" or other approved bitumen sealing strip and rivetted at 20mm centres.</t>
  </si>
  <si>
    <t xml:space="preserve">Allow for profit </t>
  </si>
  <si>
    <t xml:space="preserve">Allow for attendance </t>
  </si>
  <si>
    <t>SIGNAGE INSTALLATION</t>
  </si>
  <si>
    <t>On structural steel members</t>
  </si>
  <si>
    <t>SHEET METAL FLASHINGS, LININGS, COPINGS, ETC</t>
  </si>
  <si>
    <t>0,6mm sheet aluminium</t>
  </si>
  <si>
    <t>Roof coverings with pitches not exceeding 25 degrees</t>
  </si>
  <si>
    <t>Head wall flashings 600mm girth</t>
  </si>
  <si>
    <t>Extra over roof sheeting for semi-opaque transluscent polycarbonate sheeting</t>
  </si>
  <si>
    <t>40mm thick on floors</t>
  </si>
  <si>
    <t xml:space="preserve">32mm high penetration resistance (HPR) clear laminated safety glass framed on 30mm x 6mm polyurethane space blocks with 45 x 45 x 6mm stainless steel angle anchored into concrete with and including applying SIKASIL or equal approved sealant around the frame </t>
  </si>
  <si>
    <t xml:space="preserve">    a)  Employer's Agent office </t>
  </si>
  <si>
    <t xml:space="preserve">    b)  Name board</t>
  </si>
  <si>
    <t>OCCUPATIONAL HEALTH AND SAFETY</t>
  </si>
  <si>
    <t>a) Compliance with Occupational Health and Safety Act (Act 85 of 1993) and its regulations and with the Employers Health and Safety Specification</t>
  </si>
  <si>
    <t>b) Compliance with Occupational Health and Safety Act (Act 85 of 1993) and its regulations and with the Employers Health and Safety Specification</t>
  </si>
  <si>
    <t>Month</t>
  </si>
  <si>
    <t>c) Compliance with Covid-19 OHS Specifications (including Covid 19 Safety Induction, Employee screening, Workplace Readiness Plan and Risk Assessment Safety proceedure file, Re-Usable Masks forehead Body infrared Thermometer</t>
  </si>
  <si>
    <t xml:space="preserve">Hoop Irons </t>
  </si>
  <si>
    <t xml:space="preserve">Taking out and removing piping, sanitary fittings, etc. including cutting off as necessary, disconnecting piping from fittings and making good floor and wall finishes </t>
  </si>
  <si>
    <t>Extra over brickwork for bbrick-on-edge header course lintels one course high, pointed on face and 110mm soffit</t>
  </si>
  <si>
    <t>Face bricks delivered to site pointed with recessed horizontal and flush vertical joints</t>
  </si>
  <si>
    <t xml:space="preserve">     c)   Ablution and latrine facilities</t>
  </si>
  <si>
    <t xml:space="preserve">     d)   Tools and equipment</t>
  </si>
  <si>
    <t xml:space="preserve">     e)   Water supplies, electric power</t>
  </si>
  <si>
    <t xml:space="preserve">     f)   Dealing with water</t>
  </si>
  <si>
    <t xml:space="preserve">     g)   Access</t>
  </si>
  <si>
    <t xml:space="preserve">     h)   Plant</t>
  </si>
  <si>
    <t>c)   Ablution and latrine facilities</t>
  </si>
  <si>
    <t>d)   Tools and equipment</t>
  </si>
  <si>
    <t>e)   Water supplies, electric power &amp; communications</t>
  </si>
  <si>
    <t>f)   Dealing with water</t>
  </si>
  <si>
    <t>g)   Access</t>
  </si>
  <si>
    <t>h)   Plant</t>
  </si>
  <si>
    <t>1.3.1</t>
  </si>
  <si>
    <t>1.4.1</t>
  </si>
  <si>
    <t>1.4.2</t>
  </si>
  <si>
    <t>1.4.3</t>
  </si>
  <si>
    <t>1.4.4</t>
  </si>
  <si>
    <t xml:space="preserve">a) Provisional sum for Training </t>
  </si>
  <si>
    <t>b) Overheads, charges and profit on 1.3 a) to e)</t>
  </si>
  <si>
    <t>e) LDV</t>
  </si>
  <si>
    <t>SCHEDULE 2: BUILDING WORKS</t>
  </si>
  <si>
    <t>2.1.3.1</t>
  </si>
  <si>
    <t>2.1.3</t>
  </si>
  <si>
    <t>2.1.3.2</t>
  </si>
  <si>
    <t>2.1.3.3</t>
  </si>
  <si>
    <t>2.1.4</t>
  </si>
  <si>
    <t>2.1.4.1</t>
  </si>
  <si>
    <t>2.1.5</t>
  </si>
  <si>
    <t>2.1.6</t>
  </si>
  <si>
    <t>2.1.5.1</t>
  </si>
  <si>
    <t>2.1.6.1</t>
  </si>
  <si>
    <t>2.1.6.2</t>
  </si>
  <si>
    <t>2.1.8</t>
  </si>
  <si>
    <t>2.1.8.1</t>
  </si>
  <si>
    <t>2.1.10.1</t>
  </si>
  <si>
    <t>2.1.10</t>
  </si>
  <si>
    <t>2.1.11</t>
  </si>
  <si>
    <t>2.1.11.1</t>
  </si>
  <si>
    <t>2.1.12</t>
  </si>
  <si>
    <t>2.1.12.1</t>
  </si>
  <si>
    <t>2.1.14</t>
  </si>
  <si>
    <t>2.1.14.1</t>
  </si>
  <si>
    <t>2.1.15</t>
  </si>
  <si>
    <t>2.1.15.1</t>
  </si>
  <si>
    <t>2.1.17.1</t>
  </si>
  <si>
    <t>2.1.17</t>
  </si>
  <si>
    <t>2.1.18</t>
  </si>
  <si>
    <t xml:space="preserve">BRICK REINFORCEMENT </t>
  </si>
  <si>
    <t xml:space="preserve">0.6mm Thick Alumnium-Zinc AZ150 G550 painted Safintra SFLOK 700 AZ150 G550 Zincalume or equal approved interlocking roof sheeting fixed to timber purlins or rails and 0.60mm approved Z275 galvanised sheet steel accessories with silicon polyster finish on one side </t>
  </si>
  <si>
    <t>5.3.1</t>
  </si>
  <si>
    <t>9.1</t>
  </si>
  <si>
    <t xml:space="preserve">INTERNAL PLASTER </t>
  </si>
  <si>
    <t>10.4</t>
  </si>
  <si>
    <t>10.4.1</t>
  </si>
  <si>
    <t>11.1</t>
  </si>
  <si>
    <t>11.2</t>
  </si>
  <si>
    <t>11.2.1</t>
  </si>
  <si>
    <t>11.2.2</t>
  </si>
  <si>
    <t>12.2</t>
  </si>
  <si>
    <t>12.2.1</t>
  </si>
  <si>
    <t>12.3</t>
  </si>
  <si>
    <t>12.3.1</t>
  </si>
  <si>
    <t>12.4</t>
  </si>
  <si>
    <t>12.4.1</t>
  </si>
  <si>
    <t>12.5</t>
  </si>
  <si>
    <t>12.5.1</t>
  </si>
  <si>
    <t>12.5.2</t>
  </si>
  <si>
    <t>3.6</t>
  </si>
  <si>
    <t>2.6</t>
  </si>
  <si>
    <t>2.7</t>
  </si>
  <si>
    <t>2.8</t>
  </si>
  <si>
    <t>2.9</t>
  </si>
  <si>
    <t>2.10</t>
  </si>
  <si>
    <t>2.11</t>
  </si>
  <si>
    <t>2.12</t>
  </si>
  <si>
    <t>SCHEDULE 2: SUMMARY OF BUILDING WORKS</t>
  </si>
  <si>
    <t>c) Additional testing as required by the Employer's Agent</t>
  </si>
  <si>
    <t>PAINTWORK, ETC TO PREVIOUSLY PAINTED WORK</t>
  </si>
  <si>
    <t>One coat 1:4 Cement plaster finished to a smooth surface steel trowel float on brickwork</t>
  </si>
  <si>
    <t>ADD: 10% CONTINGENCIES</t>
  </si>
  <si>
    <t>Shadenet from timber purlins</t>
  </si>
  <si>
    <t>Timber columns, beams and supports</t>
  </si>
  <si>
    <t>Timber deck including pannelling and supports</t>
  </si>
  <si>
    <t>60mm thick paving</t>
  </si>
  <si>
    <t>Steel gate and frame size 1 000 x 2 032mm high</t>
  </si>
  <si>
    <t>Sluice gate size 600 x 1200mm high complete with pulley including steel rope</t>
  </si>
  <si>
    <t>Waterproofing on concrete slab including cement screed</t>
  </si>
  <si>
    <t>Take and remove alumnium glass frame from concrete</t>
  </si>
  <si>
    <t>Frame size 1 100 x 570mm high</t>
  </si>
  <si>
    <t>Frame size 1 100 x 640mm high</t>
  </si>
  <si>
    <t>Frame size 1 100 x 720mm high</t>
  </si>
  <si>
    <t>Frame size 1 100 x 770mm high</t>
  </si>
  <si>
    <t>Frame size 1 100 x 820mm high</t>
  </si>
  <si>
    <t>Frame size 1 100 x 870mm high</t>
  </si>
  <si>
    <t>Frame size 1 100 x 930mm high</t>
  </si>
  <si>
    <t>Frame size 900 x 1 140mm high</t>
  </si>
  <si>
    <t>Frame size 900 x 1 200mm high</t>
  </si>
  <si>
    <t>Frame size 880 x 1 200mm high</t>
  </si>
  <si>
    <t>Frame size 860 x 1 300mm high</t>
  </si>
  <si>
    <t>Frame size 860 x 1 380mm high</t>
  </si>
  <si>
    <t>Frame size 860 x 1 400mm high</t>
  </si>
  <si>
    <t>Frame size 870 x 1 410mm high</t>
  </si>
  <si>
    <t>Frame size 940 x 1 380mm high</t>
  </si>
  <si>
    <t xml:space="preserve">View panel window size 1 000 x 2 500mm high </t>
  </si>
  <si>
    <t>Hacking up/off and removing screed from concrete slab</t>
  </si>
  <si>
    <t>Screed from floors</t>
  </si>
  <si>
    <t>Screed from pools</t>
  </si>
  <si>
    <t>Hacking up/off and removing floor coverings from screeded floors</t>
  </si>
  <si>
    <t>Swimming pool linning</t>
  </si>
  <si>
    <t>Polyurathane screed from floor screed</t>
  </si>
  <si>
    <t>Floor paint from floor screed</t>
  </si>
  <si>
    <t>Take and remove glass from fibre cement feature</t>
  </si>
  <si>
    <t xml:space="preserve">Prepare and apply three coats Plascon Professional Waterproofing compound SAT520, or similar approved, by brush or long pile synthetic roller at a spreading rate of not exceeding 1,2m²/liter (approx. WFT 700um) per coat to yield a total combined DFT of 1mm </t>
  </si>
  <si>
    <t>To isolated wall areas, over repaired cracks</t>
  </si>
  <si>
    <t>Concrete walls</t>
  </si>
  <si>
    <t>Carefully examine existing entire roof area, locate leaks with particular attention given to roof leaks where marks are visible on fibre cement feature, locate holes, replace where necessary and leave in good order</t>
  </si>
  <si>
    <t>EARTHWORKS</t>
  </si>
  <si>
    <t>EXCAVATION, FILLING, ETC 'LI'</t>
  </si>
  <si>
    <t>Trenches</t>
  </si>
  <si>
    <t>Soft rock</t>
  </si>
  <si>
    <t>Hard rock</t>
  </si>
  <si>
    <t>Surplus material from excavations and/or stock piles on site to a dumping site to be located by the contractor</t>
  </si>
  <si>
    <t>Sides of trench and hole excavations not exceeding 1,5mm deep</t>
  </si>
  <si>
    <t>Keeping excavations free of water</t>
  </si>
  <si>
    <t>FILLING, ETC</t>
  </si>
  <si>
    <t>Backfilling to trenches, holes, etc</t>
  </si>
  <si>
    <t>Under floors, steps, pavings, etc</t>
  </si>
  <si>
    <t>Under floors etc</t>
  </si>
  <si>
    <t>Compaction of ground surface under floors, etc, including scarifying for a depth of 150mm, breaking down oversize material, adding suitable material where necessary and compacting to 90% Mod AASHTO density</t>
  </si>
  <si>
    <t>Prescribed density tests on filling</t>
  </si>
  <si>
    <t>Modified AASHTO Density test</t>
  </si>
  <si>
    <t>Under floors, etc including forming and poisoning shallow furrows etc and filling in furrows and ramming</t>
  </si>
  <si>
    <t xml:space="preserve">To bottoms and sides of trenches, etc </t>
  </si>
  <si>
    <t xml:space="preserve">Compaction of surfaces </t>
  </si>
  <si>
    <t xml:space="preserve">SOIL POISONING AND PROTECTION AGAINST TERMITES </t>
  </si>
  <si>
    <t xml:space="preserve">Soil insecticide under a 10 year guarantee by firm of specialist </t>
  </si>
  <si>
    <t xml:space="preserve">Coarse river sand filling supplied by the contractor </t>
  </si>
  <si>
    <t xml:space="preserve">Earth filling of G6 material supplied by the contractor  compacted in 150mm layers compacted to 95% Mod AASHTO to density </t>
  </si>
  <si>
    <t xml:space="preserve">Earth filling obtained from the excavations and/or prescribed stock piles on site compacted to 100% Mod AASHTO density </t>
  </si>
  <si>
    <t xml:space="preserve">Risk of collapse of excavations </t>
  </si>
  <si>
    <t xml:space="preserve">Extra over all excavations for carting away </t>
  </si>
  <si>
    <t>Extra over excavations in earth for exacavation in:</t>
  </si>
  <si>
    <t xml:space="preserve">Excavation in earth or compacted filling not exceeding 2m deep </t>
  </si>
  <si>
    <t>SITE CLEARANCE</t>
  </si>
  <si>
    <t>Site clearance</t>
  </si>
  <si>
    <t>Digging up and removing rubbish, debris, vegetation, hedges, shrubs, bush, etc and trees not exceeding 200mm girth</t>
  </si>
  <si>
    <t>REMOVAL OF TREES ETC</t>
  </si>
  <si>
    <t>Taking out and removing, grubbing up roots and filling in holes</t>
  </si>
  <si>
    <t>Tree stump not exceeding 1m high, exceeding 200mm and not exceeding 500mm girth</t>
  </si>
  <si>
    <t>Tree stump not exceeding 1m high, exceeding 1500mm and not exceeding 2000mm girth</t>
  </si>
  <si>
    <t>Cutting down and removing, grubbing up roots and filling in holes</t>
  </si>
  <si>
    <t>Hedge not exceeding 1500mm high</t>
  </si>
  <si>
    <t>Hedge exceeding 1500mm and not exceeding 3000mm high</t>
  </si>
  <si>
    <t>Stripping average 100mm thick layer of top soil and stockpiling on site</t>
  </si>
  <si>
    <t>FOUNDATIONS (PROVISIONAL)</t>
  </si>
  <si>
    <t>4.4.1</t>
  </si>
  <si>
    <t>4.4.1.1</t>
  </si>
  <si>
    <t>Half brick walls</t>
  </si>
  <si>
    <t>4.4.1.2</t>
  </si>
  <si>
    <t xml:space="preserve">One brick walls </t>
  </si>
  <si>
    <t>4.4.2</t>
  </si>
  <si>
    <t>4.4.2.2</t>
  </si>
  <si>
    <t>4.4.3</t>
  </si>
  <si>
    <t>4.4.3.1</t>
  </si>
  <si>
    <t>75mm Wide reinforcement built into brick walls with sufficient laps at end joints, angles and intersections (measured net)</t>
  </si>
  <si>
    <t>4.4.3.2</t>
  </si>
  <si>
    <t>4.4.4.</t>
  </si>
  <si>
    <t>4.4.4.1</t>
  </si>
  <si>
    <t>150 x 75mm Lintels in lengths not exceeding 3m</t>
  </si>
  <si>
    <t>4.4.5</t>
  </si>
  <si>
    <t>4.4.5.1</t>
  </si>
  <si>
    <t>38 x 1,6mm Galvanised hoop iron roof tie with one end built six courses deep into top of brickwork and other end wrapped around and nailed to trusses (Provisional)</t>
  </si>
  <si>
    <t>4.4.7</t>
  </si>
  <si>
    <t>4.4.7.1</t>
  </si>
  <si>
    <t xml:space="preserve">Movement joint formed of 20mm softboard built in vertically between brickwork </t>
  </si>
  <si>
    <t>NUTEC-CEMENT/FIBRE-CEMENT WINDOW SILLS</t>
  </si>
  <si>
    <t>4.4.8</t>
  </si>
  <si>
    <t>4.4.8.1</t>
  </si>
  <si>
    <t>15  x 150mm Wide sills set flat and slightly projecting</t>
  </si>
  <si>
    <t>Fibre cement islands and waterfall from floors and walls</t>
  </si>
  <si>
    <t>Fibre cement surfaces</t>
  </si>
  <si>
    <t>EXTERNAL WORKS</t>
  </si>
  <si>
    <t>FENCING</t>
  </si>
  <si>
    <t>Invisible or equal approved fencing</t>
  </si>
  <si>
    <t>100mm high powder coated charcoal shark tooth type spike rail, bolted to 50mm wide mesh fencing flange bent along the top.</t>
  </si>
  <si>
    <t xml:space="preserve">Sheerline or equal approved Grade AA natuarl anodised epoxy powder coaded flyscreens fixed to steel door frames </t>
  </si>
  <si>
    <t>FLOOR COVERINGS</t>
  </si>
  <si>
    <t>SELF LEVELLING TEXTURED FLOORING</t>
  </si>
  <si>
    <t>On floors</t>
  </si>
  <si>
    <t>Prepare and apply 3mm thick commercial grade self levelling screed and moisture barrier in accordance with the manufacture's specifications</t>
  </si>
  <si>
    <t>POLISH, SEALERS, ETC</t>
  </si>
  <si>
    <t>Polish, sealers, ect</t>
  </si>
  <si>
    <t>Two coats wax polish on polyurathane floor</t>
  </si>
  <si>
    <t>SCREEDS</t>
  </si>
  <si>
    <t>1:4 Cement cement screed on concrete slab:</t>
  </si>
  <si>
    <t>50mm thick on floors and landings to receive polyurathane floors</t>
  </si>
  <si>
    <t>Screed with compressive threnth of 25Mpa/6.7mm concrete with watertightness enhanced admixture finished with iron float:</t>
  </si>
  <si>
    <t>30mm thick on floors and landings to waterproofing</t>
  </si>
  <si>
    <t>TILING</t>
  </si>
  <si>
    <t>STEEL COLUMNS AND BEAMS</t>
  </si>
  <si>
    <t>Tonnes</t>
  </si>
  <si>
    <t>Bolts to columns, beams, etc</t>
  </si>
  <si>
    <t>STEEL PURLINS, GIRTS, BRACING, ETC</t>
  </si>
  <si>
    <t>Purlins and girts, bolted to steel</t>
  </si>
  <si>
    <t>STRUCTURAL STEEL WORKS</t>
  </si>
  <si>
    <t xml:space="preserve">WALL TILING </t>
  </si>
  <si>
    <t>200 x 200 x 10mm glazed wall tiles fixed with adhesive to plaster (plaster elsewhere) and flush pointed with tinted waterproof jointing compound</t>
  </si>
  <si>
    <t xml:space="preserve">On walls </t>
  </si>
  <si>
    <t>On narrow widths not exceding 300mm width</t>
  </si>
  <si>
    <t xml:space="preserve">FLOOR TILING </t>
  </si>
  <si>
    <t xml:space="preserve">300 x 300 x 10mm thick ceramic floor tiles fixed with adhesive to screed (screed elsewhere) and flush pointed with tinted waterproof jointing compound </t>
  </si>
  <si>
    <t xml:space="preserve">On floors </t>
  </si>
  <si>
    <t>ROADWORK, PARKING AREAS AND PAVING</t>
  </si>
  <si>
    <t>Excavation in earth not exceeding 2m deep</t>
  </si>
  <si>
    <t>Open face excavation to form platform under parking areas, roads, etc and depositing excavated material over site including haulage not exceeding 1km from perimeter of excavations.</t>
  </si>
  <si>
    <t>m³</t>
  </si>
  <si>
    <t>Extra over bulk excavation in earth for excavation in</t>
  </si>
  <si>
    <t>Soft rock.</t>
  </si>
  <si>
    <t>Hard rock.</t>
  </si>
  <si>
    <t>Extra over all excavations for carting away</t>
  </si>
  <si>
    <t>Keeping excavations free of water other than subterranean water.</t>
  </si>
  <si>
    <t xml:space="preserve">Selected earth filling obtained from stock piles on site, including haulage approximately 2m from perimeter of stock piles </t>
  </si>
  <si>
    <t>Spread over site under parking areas, roadways, etc compacted to 90% Mod AASHTO density.</t>
  </si>
  <si>
    <t>Earth filling supplied by the contractor under parking areas, roadways, etc</t>
  </si>
  <si>
    <t>Stabilisation</t>
  </si>
  <si>
    <t>Sub-base material in accordance with SABS 1200 ME, stabilised to attain 3% OPC compacted to 95% Mod AASHTO density.</t>
  </si>
  <si>
    <t>Compaction of surfaces</t>
  </si>
  <si>
    <t>WEED KILLER</t>
  </si>
  <si>
    <t>Weed killer (active ingredients Metalaclor 102,8 g/l, Terbitilasien 248,6 g/l and atrazine 248,6 g/l) mixed in the proportion of 100 ml weed killer to 100 l water and applied at a rate of 10 l/m²</t>
  </si>
  <si>
    <t>Under paving, etc</t>
  </si>
  <si>
    <t>Additional tests required by the engineer</t>
  </si>
  <si>
    <t>In-situ dry density test in accordance with method A10(b) of TMH1.</t>
  </si>
  <si>
    <t>60mm Thick SA Class 25 precast concrete interlocking block paving of grey paving blocks in accordance with SANS 1058, laid to falls on and including 30mm thick sand layer with joints filled in with sand, compacted with a vibration compactor</t>
  </si>
  <si>
    <t>Paving to parking areas, etc to falls.</t>
  </si>
  <si>
    <t>Extra over for straight edge blocks.</t>
  </si>
  <si>
    <t>Paving to road works, etc to falls.</t>
  </si>
  <si>
    <t>Precast concrete finished smooth on exposed surfaces, including bedding, jointing and pointing</t>
  </si>
  <si>
    <t>150 x 300mm High kerbs (SANS 927 fig 7) semi-mountable with 150 x 150 x 300mm unreinforced 15Mpa concrete haunching at back of each joint, including excavation, backfilling, etc.</t>
  </si>
  <si>
    <t>Balustrades of 1000mm high from to top of stiles, formed of 75mm external diameter x 1.5mm thick continuous top rail, four number steel rails of 25.88mm external diameter x 1.6mm thick continuouss tubular intermediate rails at equal centres and intermediate posts of 50mm diameter connected with machined pin connection to top rail. Posts fixed with polster non-shrink grout into holes core drilled to a depth of 150mm through floor finishes including 76mm diameter x 2mm thick pressed steel flange cover plates, ends posts, closure pieces, ends, intersections, ramps, knees, bends, etc.</t>
  </si>
  <si>
    <t>Balustratdes and handrails, etc</t>
  </si>
  <si>
    <t>50mm thick in pools to receive pool linning</t>
  </si>
  <si>
    <t>Fibre cement artificial rock</t>
  </si>
  <si>
    <t>Electric Fencing</t>
  </si>
  <si>
    <t>Stainless steel screens</t>
  </si>
  <si>
    <t>Testing of leaks, commission and issue gurantee certificate</t>
  </si>
  <si>
    <t>Single gate 813 x 2032mm high of 40 x 40 x 2mm hollow section frame and 25 x 25 x 2mm hollow section horizontal middle  rail, filled in with 12  x 12  x 2mm hollow section vertical bars at 75mm centres and fitted with a pair of suitable hinges welded to post and with ears for padlock.</t>
  </si>
  <si>
    <t>Double gate 1600 x 2064mm high, each leaf of 100 x 100 x 5mm hollow section frame and 50 x 50 x 5mm hollow section horizontal middle rail, filled in with 25 x 25 x 3mm hollow section vertical bars at 75mm centres and fitted with a pair of suitable hinges bolted to wall with and including 28mm expansion bolts, with ears for padlock and 150mm drop bolt welded on with keep in concrete.</t>
  </si>
  <si>
    <t>GALVANISED STEEL GATES, SCREENS, ETC</t>
  </si>
  <si>
    <t xml:space="preserve">Welded screens and gates </t>
  </si>
  <si>
    <t>Grouted stone pitching</t>
  </si>
  <si>
    <t>Sand bed</t>
  </si>
  <si>
    <t>100mm thick sand bed spread and levelled</t>
  </si>
  <si>
    <t>Grouted stone pitching on concrete slab with and inlcuding joints in cement mortar</t>
  </si>
  <si>
    <t>Testing and commissioning of the electrical fencing</t>
  </si>
  <si>
    <t>Diamond mesh fence</t>
  </si>
  <si>
    <t>Take out and remove 1800mm high diamond mesh fence including poles</t>
  </si>
  <si>
    <t>CAT LADDER</t>
  </si>
  <si>
    <t>Stainless steel or equal approved</t>
  </si>
  <si>
    <t>CONCRETE, FORMWORK AND REINFORCEMENT</t>
  </si>
  <si>
    <t>Strip footings</t>
  </si>
  <si>
    <t>Surface beds on waterproofing</t>
  </si>
  <si>
    <t xml:space="preserve">Aprons cast in panels </t>
  </si>
  <si>
    <t>Ramps cast in panels</t>
  </si>
  <si>
    <t>Steps</t>
  </si>
  <si>
    <t>6 x 40mm Saw cuts joints in top of concrete including grey polysulphide sealing compound</t>
  </si>
  <si>
    <t>CONCRETE SUNDRIES</t>
  </si>
  <si>
    <t>Finishing top surfaces of concrete smooth with a wood float 'LI'</t>
  </si>
  <si>
    <t>Aprons</t>
  </si>
  <si>
    <t>Ramps</t>
  </si>
  <si>
    <t>REINFORCEMENT</t>
  </si>
  <si>
    <t>In varying diameters</t>
  </si>
  <si>
    <t>t</t>
  </si>
  <si>
    <t>Mesh reinforcement with mesh reference number 193 laid in concrete surface beds, slabs, etc with 300mm wide side and end laps (measured net)</t>
  </si>
  <si>
    <t xml:space="preserve">UNREINFORCED CONCRETE CAST AGAINST EXCAVATED SURFACES </t>
  </si>
  <si>
    <t>25 MPa/19mm Concrete in:</t>
  </si>
  <si>
    <t xml:space="preserve">TEST BLOCKS </t>
  </si>
  <si>
    <t xml:space="preserve">MOVEMENT JOINTS, ETC  </t>
  </si>
  <si>
    <t xml:space="preserve">Saw cut joints </t>
  </si>
  <si>
    <t xml:space="preserve">Provision for Mild and High tensile steel reinforcement to structural concrete work </t>
  </si>
  <si>
    <t xml:space="preserve">Fabric reinforcement </t>
  </si>
  <si>
    <t>Cut and prepare concrete surfaces to receive half brickwork</t>
  </si>
  <si>
    <t>Prepare top surfaces of concrete to receive brickwork</t>
  </si>
  <si>
    <t>SEALING OF EXISTING FIBRE CEMENT FEATURE</t>
  </si>
  <si>
    <t>Sealing of existing fibre cement feature</t>
  </si>
  <si>
    <t>DAMPPROOFING OF WALLS AND FLOORS</t>
  </si>
  <si>
    <t>In walls</t>
  </si>
  <si>
    <t>Under surface beds</t>
  </si>
  <si>
    <t>Between tiles and sanitary fittings (provisional)</t>
  </si>
  <si>
    <t xml:space="preserve">One layer approved 375 micron embossed black polyethylene damp proof course </t>
  </si>
  <si>
    <t xml:space="preserve">One layer 250 micron green polyethylene waterproof sheeting complying with SABS-0400 in widest practicable widths with all joints lapped and sealed with pressure sensitive tape all in strict accordance with the manufacturer's requirements </t>
  </si>
  <si>
    <t xml:space="preserve">Silicon sealing compound including non-fungul sustaining clear silicon sealant </t>
  </si>
  <si>
    <t>100mm thick unreinforced concrete</t>
  </si>
  <si>
    <t>Double mesh gate size 4 000 x 1 800mm high</t>
  </si>
  <si>
    <t>Diamond mesh fence 1 800mm high</t>
  </si>
  <si>
    <t>Frame size 770 x 800mm high</t>
  </si>
  <si>
    <t xml:space="preserve">EXTERNAL PLASTER </t>
  </si>
  <si>
    <t>Opening 1 000 x 2 032mm high overall in one brick wall</t>
  </si>
  <si>
    <t>Stainless steel or equal approved sluice gate complete with pulley</t>
  </si>
  <si>
    <t>Timber pole handrail slates</t>
  </si>
  <si>
    <t>Gumpole bearers treated with CCA</t>
  </si>
  <si>
    <t>The following in viewing timber deck</t>
  </si>
  <si>
    <t>75mm diameter pole long bolted to vertical poles (elsewhere), joints to be mitred and bolted</t>
  </si>
  <si>
    <t>Welded mesh</t>
  </si>
  <si>
    <t>Steel Palisade Fencing</t>
  </si>
  <si>
    <t>Undercoat and minimum 2 coats gloss enamel</t>
  </si>
  <si>
    <t>One brick wall</t>
  </si>
  <si>
    <t>Breaking down and removing brickwork, etc.</t>
  </si>
  <si>
    <t>Mesh reinforcement with mesh reference number 395 laid in concrete footings, etc with 300mm wide side and end laps (measured net)</t>
  </si>
  <si>
    <t>Extra over brickwork in face brickwork in foundations</t>
  </si>
  <si>
    <t>Extra over brickwork for face brickwork to walls</t>
  </si>
  <si>
    <t xml:space="preserve">Extra over brickwork for face brickwork in beamfilling </t>
  </si>
  <si>
    <t>In narrow widths</t>
  </si>
  <si>
    <t>Palisade steel screen size 2 000 x 1 000mm high fixed to brickwall</t>
  </si>
  <si>
    <t xml:space="preserve">Palisade screens and gates </t>
  </si>
  <si>
    <t>Palisade gate size 1 000 x 3 132mm high fixed to poles including hinges and locks</t>
  </si>
  <si>
    <t>Palisade screen size 2 000 x (1 500 x 2 000mm extreme) high fixed to steel frame</t>
  </si>
  <si>
    <t>Allow a sum of R45 000 (Forty five thousand rands) for for supply and installation of swimming pool with fibre glass finish (size 2 000 x 1 315 x 300mm deep) as per drawing number PJN ZA 2021/2022 SANBI NZG A 2000 R00</t>
  </si>
  <si>
    <t>Fibre glass swimming pool</t>
  </si>
  <si>
    <t>Holes</t>
  </si>
  <si>
    <t>Slabs</t>
  </si>
  <si>
    <t xml:space="preserve">Prestressed concrete lintels including necessary tempoary supports </t>
  </si>
  <si>
    <t xml:space="preserve">MOVEMENT JOINTS </t>
  </si>
  <si>
    <t xml:space="preserve">Natural grey sills in single lengths bedded in class I mortar including metal fixing lugs, etc </t>
  </si>
  <si>
    <t>100 x 100 x 6mm SHS column.</t>
  </si>
  <si>
    <t>STEEL BEAMS</t>
  </si>
  <si>
    <t>Welded rafters, tie beams, rails, struts, braces, cleats, etc and flat bearer, gusset and connection plates, bolted to steel</t>
  </si>
  <si>
    <t>160 x 80 x 4.5mm RHS.</t>
  </si>
  <si>
    <t>50 x 50 x 5mm angle bracings.</t>
  </si>
  <si>
    <t>150 x 75 x 20 x 3/5mm CFLC purlins.</t>
  </si>
  <si>
    <t>tonnes</t>
  </si>
  <si>
    <t>Welded columns in single lengths with flat base, cap, bearer and connection base plates (250 x 250 x 5mm), bolted to concrete</t>
  </si>
  <si>
    <t>Stainless Steel or equal approved kennels</t>
  </si>
  <si>
    <t xml:space="preserve">Stainless steel or equal approved kennels size 1 500 x 1 500mm wide fixed to floors </t>
  </si>
  <si>
    <t xml:space="preserve">Stainless steel or equal approved kennels size 2 000 x 2 000mm wide fixed to floors </t>
  </si>
  <si>
    <t>Detail as per drawing number PJN ZA 2021/2022 SANBI NZG A 1000 R00</t>
  </si>
  <si>
    <t>Prepare floors to receive concrete</t>
  </si>
  <si>
    <t>Prepare floors in pools to receive concrete</t>
  </si>
  <si>
    <t>Reinforcement dowels</t>
  </si>
  <si>
    <t>Y16 x 600mm long steel bars</t>
  </si>
  <si>
    <t>Polyurea or equal approved waterproofing in swimming pool</t>
  </si>
  <si>
    <t>Polyurea or equal approved water proofing in pools</t>
  </si>
  <si>
    <t>Clean down stormwater draiange including making good slopes, cracks, and leave in good working order</t>
  </si>
  <si>
    <t>Concrete surfaces</t>
  </si>
  <si>
    <t>Steel double door and frame size 1 600 x 2 100mm high</t>
  </si>
  <si>
    <t>Hacking up/off and removing ceramic tiles including  removing mortar bed or adhesive from concrete or brickwork and preparing surfaces for new screed, plaster, tile finish, etc</t>
  </si>
  <si>
    <t>Tiles and tile adhesive to floors and prepare for new</t>
  </si>
  <si>
    <t>Service and repairs to existing single gates</t>
  </si>
  <si>
    <t>Service and repair to steel gates size 1 000 x 2 032mm high and including replacing won out hinges, handles, etc and leave in good order</t>
  </si>
  <si>
    <t>Steel roof sheets including from purlins</t>
  </si>
  <si>
    <t>Timber double door from steel frame size 1 600 x 2 032mm high</t>
  </si>
  <si>
    <t>Concrete soffits</t>
  </si>
  <si>
    <t>Hacking off and removing plaster from concrete soffits</t>
  </si>
  <si>
    <t>Plaster soffits</t>
  </si>
  <si>
    <t>One coat 1:4 Cement plaster finished wood float on brickwork</t>
  </si>
  <si>
    <t>Subbase course of G5 material in 150mm layer compacted to 95% Mod AASHTO density</t>
  </si>
  <si>
    <t>80mm Thick SA Class 25 precast concrete interlocking block paving of grey paving blocks in accordance with SANS 1058, laid to falls on and including 20mm thick sand layer with joints filled in with sand, compacted with a vibration compactor</t>
  </si>
  <si>
    <t>Compaction of ground surfaces under pavings etc, including scarifying for a depth of 150mm, breaking down oversize material, adding suitable material where necessary and compacting to 93% Mod AASHTO density</t>
  </si>
  <si>
    <t>Take out and remove 1 000mm high steel balustrading and handrails from concrete</t>
  </si>
  <si>
    <t>Pebble flooring</t>
  </si>
  <si>
    <t>Grouted pebble flooring with and inlcuding joints in cement mortar</t>
  </si>
  <si>
    <t>The following to refer to drawing PJN ZA 2021/02022 SANBI NZG SE 4003 R00</t>
  </si>
  <si>
    <t>Invisible or equal approved pressed high density anti_x0002_climbing and anti-cut pressed mesh panel fencing 3 000mm high, poweder coated charcoal, 85-45mm taper locking posts 3 000mm high including locking recess mechanism at 3 382mm centres with sealed end caps and 30 x 3mm x 250mm long angle section base anchors with posts bedded in 400 x 400 x 700mm high concrete bases including all excavations, etc all as per manufacturer's instructions.</t>
  </si>
  <si>
    <t>305 x 165 x 46kg/m UB</t>
  </si>
  <si>
    <t>200 x 200 x 16L angle - 200mm long with a centre stiffenner (16mm)</t>
  </si>
  <si>
    <t>735 x 300 x 16mm gusset plate</t>
  </si>
  <si>
    <t>4 x M16 bolts</t>
  </si>
  <si>
    <t>4 x M20 bolts</t>
  </si>
  <si>
    <t>Mentis grating or equal approved with rubberised matt on top</t>
  </si>
  <si>
    <t>180 x 70 PFC.</t>
  </si>
  <si>
    <t>600mm wide x 2 000mm long panels fixed to steel</t>
  </si>
  <si>
    <t>Handrails of 1000mm high from to top of stiles, formed of 75mm external diameter x 1.5mm thick continuous top rail, four number steel rails of 25.88mm external diameter x 1.6mm thick continuouss tubular intermediate rails at equal centres and intermediate posts of 50mm diameter connected with machined pin connection to top rail. Posts fixed with polster non-shrink grout into holes core drilled to a depth of 150mm through floor finishes including 76mm diameter x 2mm thick pressed steel flange cover plates, ends posts, closure pieces, ends, intersections, ramps, knees, bends, etc.</t>
  </si>
  <si>
    <t>Galvanised steel or equal approved</t>
  </si>
  <si>
    <t>Take out and remove palisade double gate size 4 000 x 1 800mm high</t>
  </si>
  <si>
    <t>Take out and remove fencing including poles and concrete</t>
  </si>
  <si>
    <t>Take out and remove balustrades and handrails</t>
  </si>
  <si>
    <t xml:space="preserve">Take out and relocate electrical cables </t>
  </si>
  <si>
    <t>Take out and relocate electrical cable underground including excavations</t>
  </si>
  <si>
    <t>Take out and remove sanitary fittings, etc</t>
  </si>
  <si>
    <t xml:space="preserve">Disconnect, take out and remove single bowl sink </t>
  </si>
  <si>
    <t xml:space="preserve">Brickwork in NFP bricks in class I mortar in building up openings, including bonding new to existing and making good cement plaster on both sides (making good paintwork elsewhere) </t>
  </si>
  <si>
    <t>Opening 1 500 x 1 000mm high overall in one brick wall</t>
  </si>
  <si>
    <t>Opening 1 600 x 2 032mm high overall in one brick wall</t>
  </si>
  <si>
    <t>Single gate 1 000 x 600mm high of 40 x 40 x 2mm hollow section frame and 25 x 25 x 2mm hollow section horizontal middle  rail, filled in with 12  x 12  x 2mm hollow section vertical bars at 75mm centres and fitted with a pair of suitable hinges welded to post and with ears for padlock.</t>
  </si>
  <si>
    <t xml:space="preserve">Franke or equal approved:  </t>
  </si>
  <si>
    <t xml:space="preserve">TRAPS,  ETC.:  </t>
  </si>
  <si>
    <t xml:space="preserve">Cobra Watertech or equal approved:  </t>
  </si>
  <si>
    <t xml:space="preserve">Star 15mm sink mixer with aerated swivel spout and 400mm long flexible inlets (296)  </t>
  </si>
  <si>
    <t xml:space="preserve">SANITARY  PLUMBING:  </t>
  </si>
  <si>
    <t xml:space="preserve">50mm Pipes.  </t>
  </si>
  <si>
    <t xml:space="preserve">Extra over uPVC pipes for fittings:  </t>
  </si>
  <si>
    <t xml:space="preserve">50mm Access bend.  </t>
  </si>
  <si>
    <t xml:space="preserve">50mm Junctions. </t>
  </si>
  <si>
    <t xml:space="preserve">WATER  SUPPLIES:  </t>
  </si>
  <si>
    <t xml:space="preserve">Class O copper pipes:  </t>
  </si>
  <si>
    <t xml:space="preserve">15mm Pipes.  </t>
  </si>
  <si>
    <t xml:space="preserve">22mm Pipes.  </t>
  </si>
  <si>
    <t xml:space="preserve">Extra over class O copper pipes for capillary fittings:  </t>
  </si>
  <si>
    <t xml:space="preserve">15mm Fittings.  </t>
  </si>
  <si>
    <t xml:space="preserve">22mm Fittings.  </t>
  </si>
  <si>
    <t xml:space="preserve">Sundries: </t>
  </si>
  <si>
    <t xml:space="preserve">Testing water pipe system.  </t>
  </si>
  <si>
    <t>Take out and store for later re-use screen size 4 500 x 1 800mm high</t>
  </si>
  <si>
    <t>Take from store and re-install to position screen size 4 500 x 1 800mm high</t>
  </si>
  <si>
    <t>Take out and remove steel screens size 2 000 x 1 800mm high</t>
  </si>
  <si>
    <t>Take from store and install</t>
  </si>
  <si>
    <t>Clean down channel</t>
  </si>
  <si>
    <t>Stormwater channel</t>
  </si>
  <si>
    <t>Allow a sum of R100 000.00 (One Hundred Thousand Rands) required for remedial works on existing fibre cement artificial rocks in the swimming pool.</t>
  </si>
  <si>
    <t>Allow a sum of R400 000.00 (Four Hundred Thousand Rands) for supply and installations of fibre cement artificial rocks by specialist supplier.</t>
  </si>
  <si>
    <t>200 x 200mm concrete sill including formwork to sides, etc.</t>
  </si>
  <si>
    <t>ALUMINIUM FRAMES</t>
  </si>
  <si>
    <t xml:space="preserve">Natural anodised aluminium frame with 32mm high penetration resistance (HPR) clear laminated safety glass framed on 30mm x 6mm polyurethane space blocks with 45 x 45 x 6mm stainless steel angle anchored into concrete with and including applying SIKASIL or equal approved sealant around the frame </t>
  </si>
  <si>
    <t>THE FOLLOWING IN POOLS</t>
  </si>
  <si>
    <t>Painting</t>
  </si>
  <si>
    <t>Allow for repairs to fibre cement housing unit size 5 000 x 5 000 x 2 000mm high extreme (Prime cost sum R60 000).</t>
  </si>
  <si>
    <t>Supply and install fibre cement swimming pool island to manufacturer's specification (Prime cost sum R60 000 delivered excluding VAT) installed on floors.</t>
  </si>
  <si>
    <t xml:space="preserve">REINFORCED CONCRETE CAST AGAINST EXCAVATED SURFACES </t>
  </si>
  <si>
    <t>MASS CONCRETE</t>
  </si>
  <si>
    <t>Mass concrete in pools</t>
  </si>
  <si>
    <t>Extra over thickenning down apron size 200 x 150mm deep including all necessary excavations, backfilling, etc</t>
  </si>
  <si>
    <t>Brickwork</t>
  </si>
  <si>
    <t>Floor Coverings</t>
  </si>
  <si>
    <t>Structural Steelwork</t>
  </si>
  <si>
    <t>Tiling</t>
  </si>
  <si>
    <t>External Works</t>
  </si>
  <si>
    <t>2.13</t>
  </si>
  <si>
    <t>2.14</t>
  </si>
  <si>
    <t>2.15</t>
  </si>
  <si>
    <t>Earthworks</t>
  </si>
  <si>
    <t>2.16</t>
  </si>
  <si>
    <t>170mm diameter pole approximately 6 780mm long with one end bolted to pole beam and other cast in concrete (elsewhere)</t>
  </si>
  <si>
    <t>170mm diameter pole approximately 3 700mm long with one end bolted to pole beam and other cast in concrete (elsewhere)</t>
  </si>
  <si>
    <t>170mm diameter pole approximately 4 000mm long with one end bolted to pole beam and other cast in concrete (elsewhere)</t>
  </si>
  <si>
    <t>150mm diameter pole long bolted to vertical poles (elsewhere), joints to be mitred and bolted</t>
  </si>
  <si>
    <t>101mm diameter pole long bolted to vertical poles (elsewhere), joints to be mitred and bolted</t>
  </si>
  <si>
    <t>1000mm high droppers at 100mm c/c attached to 100mm diameter poles installed on gumpoles</t>
  </si>
  <si>
    <t>50mm diameter composite material/evalast or equal approved droppers at 100mm c/c attached to 100mm diameter poles installed on gumpoles (measured elsewhere)</t>
  </si>
  <si>
    <t xml:space="preserve">35mm thick x 75mm wide composite material screwed on timber pole supports </t>
  </si>
  <si>
    <t>Formwork to sides of slab</t>
  </si>
  <si>
    <t>Sides of slab</t>
  </si>
  <si>
    <t>Chamferers</t>
  </si>
  <si>
    <t>40 x 40mm chamfers to sides of concrete stub columns</t>
  </si>
  <si>
    <t xml:space="preserve">ALUMINIUM CASEMENT WINDOWS </t>
  </si>
  <si>
    <t>Standard natural anodised casement windows with 5mm clear glass as per specification complete with subframes, ironmongery, glass, sealing, etc and fixing to brickwork.</t>
  </si>
  <si>
    <t>Sliding gate size 5 032mm x 1 800mm high with equal leaves formed from 40 x 40 x 2mm welded angle iron paling; 76 x 38 x 2mm rectangular tubing frame; two 80mm roller coaster wheels fitted with ball bearing; track formed of 12mm steel rod welded lo 40 x 40 x 5mm angel iron fixed into a 300 x 400 x 500mm concrete base; gate posts formed of 75 x 75 x 2mm steel square tubing 2 400mm overall length planted into 450 x 450 x 600mm concrete base (all concrete work to engineer's specification).</t>
  </si>
  <si>
    <t>Take out and remove sliding gate size 3 000 x 1 800mm high</t>
  </si>
  <si>
    <t>Double gate size 4 000mm x 1 800mm high with equal leaves formed from 40 x 40 x 2mm welded angle iron paling; 76 x 38 x 2mm rectangular tubing frame; poles fixed into a 300 x 400 x 500mm concrete base; gate posts formed of 75 x 75 x 2mm steel square tubing 2 400mm overall length planted into 450 x 450 x 600mm concrete base (all concrete work to engineer's specification).</t>
  </si>
  <si>
    <t>Alumnium Lourvers</t>
  </si>
  <si>
    <t>Prepare and apply 6mm thick heavy duty coloured polyurathane floor screed (Mapecoat PU 20N or equal approved)</t>
  </si>
  <si>
    <t xml:space="preserve">Prepare and apply marbelite/purtop 1000 or equal approved </t>
  </si>
  <si>
    <t>Pool surfaces</t>
  </si>
  <si>
    <t>On smooth screeded surfaces</t>
  </si>
  <si>
    <t>Aluminium lourvre size 1 500 x 1 000mm high screwed to brickwork</t>
  </si>
  <si>
    <t>Flyscreen size 1 600 x 2 032mm high in two equal leaves (R19)</t>
  </si>
  <si>
    <t>Flyscreen size 800 x 2 032mm high in single leaf (R07)</t>
  </si>
  <si>
    <t>Palisade gate size 1 000 x 2 032mm high fixed to poles including hinges and locks</t>
  </si>
  <si>
    <t>Gate size 3 366mm wide x 2 237mm high (overall) in single leaf to match fencing, complete with hingles, lock, etc (R66)</t>
  </si>
  <si>
    <t>Double gate size 3 000mm x 2 200mm high with equal leaves formed from 40 x 40 x 2mm welded angle iron paling; 76 x 38 x 2mm rectangular tubing frame; poles fixed into a 300 x 400 x 500mm concrete base; gate posts formed of 75 x 75 x 2mm steel square tubing 2 400mm overall length planted into 450 x 450 x 600mm concrete base (all concrete work to engineer's specification).</t>
  </si>
  <si>
    <t>Double gate size 4 000mm x 2 200mm high with equal leaves formed from 40 x 40 x 2mm welded angle iron paling; 76 x 38 x 2mm rectangular tubing frame; poles fixed into a 300 x 400 x 500mm concrete base; gate posts formed of 75 x 75 x 2mm steel square tubing 2 400mm overall length planted into 450 x 450 x 600mm concrete base (all concrete work to engineer's specification).</t>
  </si>
  <si>
    <t>Franke grade 304 18/10 Quinline QLX611 double end bowl inset sink 1 500 x 500mm wide (code: 820000)</t>
  </si>
  <si>
    <t xml:space="preserve">uPVC pipes:  </t>
  </si>
  <si>
    <t>Vitaglass Trench Covers Mentis or equal approved grating</t>
  </si>
  <si>
    <t>Water and Sewer Reticulation</t>
  </si>
  <si>
    <t xml:space="preserve">PVC piping not exceeding 50mm diameter but n.e 100mm </t>
  </si>
  <si>
    <t>Window size 1 000 x 900mm high fixed to brickwork</t>
  </si>
  <si>
    <t>Flyscreen size 1 000 x 900mm high fixed to steel frame</t>
  </si>
  <si>
    <t xml:space="preserve">32mm sink trap combination including chrome plated grating </t>
  </si>
  <si>
    <t>On external plastered walls</t>
  </si>
  <si>
    <t>On plastered soffit</t>
  </si>
  <si>
    <t>On steel gates</t>
  </si>
  <si>
    <t>Allow a sum of R15 000 (Fifteen thousand rands) for repairs of existing swimming pool (size 2 000 x 1 315 x 300mm deep) and leave in good order</t>
  </si>
  <si>
    <t>600mm wide grating complete with 50 x 50mm stainless steel angle iron including lugs bedded in 30Mpa concrete .</t>
  </si>
  <si>
    <t>On palisade fence (measured over the full flat area of both sides according specification)</t>
  </si>
  <si>
    <t>Description</t>
  </si>
  <si>
    <t>Unit</t>
  </si>
  <si>
    <t>Quantity</t>
  </si>
  <si>
    <t>Rate</t>
  </si>
  <si>
    <t>Amount</t>
  </si>
  <si>
    <t>BILL 1: RETICULATION AND DISTRIBUTION BOARDS</t>
  </si>
  <si>
    <t>Distribution Boards</t>
  </si>
  <si>
    <t xml:space="preserve">Distribution boards complete with all MCBs, switchgear, accessories, sheet metal frames, sub-frames, busbars, terminals, wiring, conduit terminations, labelling, fixtures and fittings as specified, with all equipment fitted and equipped in factory all strictly as per schematic diagram. </t>
  </si>
  <si>
    <t>(Please note that the distribution board's shop drawing should be submitted to the Engineer for approval prior to manufacture).</t>
  </si>
  <si>
    <t>DB-P</t>
  </si>
  <si>
    <t>Supply</t>
  </si>
  <si>
    <t>No.</t>
  </si>
  <si>
    <t>Install</t>
  </si>
  <si>
    <t>DB-O1</t>
  </si>
  <si>
    <t>DB-O2</t>
  </si>
  <si>
    <t>DB (200 x 200) surface outdoor empty DB box</t>
  </si>
  <si>
    <t>63A CB, 5KA, Three phase</t>
  </si>
  <si>
    <t>1,10</t>
  </si>
  <si>
    <t>20A CB, 5KA, Single phase</t>
  </si>
  <si>
    <t>15A CB, 5KA, Single phase</t>
  </si>
  <si>
    <t>130A CB, 5KA, Three phase</t>
  </si>
  <si>
    <t>CARRIED FORWARD</t>
  </si>
  <si>
    <t>BROUGHT FORWARD</t>
  </si>
  <si>
    <t>Low voltage cables</t>
  </si>
  <si>
    <t>600/1 000V PVC/PVC/SWA/PVC multi-core copper cable installed in sleeves (sleeves measured elsewhere)</t>
  </si>
  <si>
    <t xml:space="preserve">35mm² 4 Core </t>
  </si>
  <si>
    <t xml:space="preserve">25mm² 4 Core </t>
  </si>
  <si>
    <t xml:space="preserve">4mm² 4 Core </t>
  </si>
  <si>
    <t xml:space="preserve">Low voltage cable terminations </t>
  </si>
  <si>
    <t>Make off and terminate the LV cable, complete with glands and shrouds including connection of cable to equipment terminals</t>
  </si>
  <si>
    <t>35mm² 4 Core</t>
  </si>
  <si>
    <t>25mm² 4 Core</t>
  </si>
  <si>
    <t>1,30</t>
  </si>
  <si>
    <t>4mm² 4 Core</t>
  </si>
  <si>
    <t>Earthing Conductors</t>
  </si>
  <si>
    <t>Bare stranded copper earth conductor installed in sleeves (sleeves measured elsewhere)</t>
  </si>
  <si>
    <t>25mm²</t>
  </si>
  <si>
    <t>4mm²</t>
  </si>
  <si>
    <t>Circuit breakers</t>
  </si>
  <si>
    <t>Circuit breaker must comply with the latest SANS regulations</t>
  </si>
  <si>
    <t>63A, 5kA, 3ph, curve 1 or curve 3 breaker</t>
  </si>
  <si>
    <t>Earthing conductor terminations</t>
  </si>
  <si>
    <t>Make off and terminate earth conductor, including lugs and connections</t>
  </si>
  <si>
    <t>1.42</t>
  </si>
  <si>
    <t>Earth Rods</t>
  </si>
  <si>
    <t xml:space="preserve">SABS approved copper earth rod </t>
  </si>
  <si>
    <t xml:space="preserve">1500mm long 16mm diameter </t>
  </si>
  <si>
    <t>Sleeves</t>
  </si>
  <si>
    <t>Kabelflex high density (or equal and approved) polyethylene (HDPE) sleeve with double wall construction, corrugated outer wall and smooth inner wall finish  inclusive of couplers, bends, etc</t>
  </si>
  <si>
    <t>110mm diameter</t>
  </si>
  <si>
    <t>50mm diameter</t>
  </si>
  <si>
    <t>32mm diameter bosal conduit</t>
  </si>
  <si>
    <t>Draw wires</t>
  </si>
  <si>
    <t>Draw wire drawn into sleeves and conduits including approximately 300mm slack in boxes, distribution board, etc.</t>
  </si>
  <si>
    <t>1.6mm² Galvanised  steel draw wire</t>
  </si>
  <si>
    <t>Excavations</t>
  </si>
  <si>
    <t>All excavations, back filling and compaction must be done manually using local labour</t>
  </si>
  <si>
    <t>Excavate for cable and sleeve trench including temporary support of sides, keeping excavations dry, backfilling and compacting to the Engineer's specification</t>
  </si>
  <si>
    <t>Pickable Soil</t>
  </si>
  <si>
    <t>For Soft Rock</t>
  </si>
  <si>
    <t>For Hard Rock</t>
  </si>
  <si>
    <t>Bedding under and filling around cables comprising sifted sand</t>
  </si>
  <si>
    <t>Cable Tape and Markers</t>
  </si>
  <si>
    <t>PVC warning marking tape</t>
  </si>
  <si>
    <t>Concrete route markers</t>
  </si>
  <si>
    <t>Galvanised steel conduits</t>
  </si>
  <si>
    <t xml:space="preserve">Galvanised steel conduit including bending, short lengths, draw boxes, cutting,bands, jointing, couplings, saddles and accessories as per SABS 1065. Fixed to surface or laid in or flush mounted in brickwork, dry walls (partitions), concrete, roof space or ceiling void. The rate to allow for the conduit mounting brackets to suspend conduits from concrete slab as would be required in the ceiling void. </t>
  </si>
  <si>
    <t>20mm</t>
  </si>
  <si>
    <t>25mm</t>
  </si>
  <si>
    <t>32mm</t>
  </si>
  <si>
    <t>Testing and commissioning</t>
  </si>
  <si>
    <t>Testing and commissioning of the works covered within this bill.</t>
  </si>
  <si>
    <t>BILL 2: OTTA POOLS - ELECTRICAL INSTALLATIONS</t>
  </si>
  <si>
    <t>PVC conduits</t>
  </si>
  <si>
    <t xml:space="preserve">PVC conduit including bending, short lengths, draw boxes, cutting,bands, jointing, couplings, saddles and accessories as per SABS 1065. Fixed to surface or laid in or flush mounted in brickwork, dry walls (partitions), concrete, roof space or ceiling void. The rate to allow for the conduit mounting brackets to suspend conduits from concrete slab as would be required in the ceiling void. </t>
  </si>
  <si>
    <t>PVC round boxes</t>
  </si>
  <si>
    <t>Surface or flush mounted 60mm deep PVC conduit round boxes with one, two, three or four way or back entry as required, including fixing to conduit with the necessary locknuts, adaptors, bushes, etc., installed in brickwork, on surface in ceiling void or cast in concrete inclusive of coverplates, where necessary.</t>
  </si>
  <si>
    <t>Galvanised boxes</t>
  </si>
  <si>
    <t>Surface or flush mounted galvanised boxes with one, two, three or four way or back entry as required, including fixing to conduit with the necessary locknuts, adaptors, bushes, etc., installed chased in brickwork, on surface in ceiling or cast in concrete, excluding coverplates.</t>
  </si>
  <si>
    <t>100 x 50 x 50mm</t>
  </si>
  <si>
    <t>100 x 100 x 50mm</t>
  </si>
  <si>
    <t>60mm round, 25mm deep</t>
  </si>
  <si>
    <t>PVC insulated conductors</t>
  </si>
  <si>
    <t>600/1000V PVC insulated conductors drawn into conduit or installed in wiring channel including conductor identification labels, terminating, etc.</t>
  </si>
  <si>
    <t xml:space="preserve">2.5 mm² </t>
  </si>
  <si>
    <t xml:space="preserve">4.0 mm² </t>
  </si>
  <si>
    <t>Insulated earth conductors</t>
  </si>
  <si>
    <t>Earth conductors drawn into conduit or installed in wiring channel including conductor identification labels, terminating, etc.</t>
  </si>
  <si>
    <t>Socket outlets</t>
  </si>
  <si>
    <t>Socket outlet complete with all necessary chrome fixing screws, steel cover plates, labeling, cradles, including all holes, drilling, etc</t>
  </si>
  <si>
    <t>16A, 230V, 3-pin single switched socket outlet, 2-pin slimline switched socket outlet, flush wall mounted</t>
  </si>
  <si>
    <t>16A, 230V, 3-pin single switched socket outlet, 2-pin slimline switched socket outlet, flush wall mounted, weatherproof</t>
  </si>
  <si>
    <t>Isolators</t>
  </si>
  <si>
    <t>Isolator complete with box, cover plate and accessories.</t>
  </si>
  <si>
    <t>20A DP Single phase isolator, flush mounted</t>
  </si>
  <si>
    <t>20A DP Single phase isolator, surface mounted</t>
  </si>
  <si>
    <t>63A DP Single phase isolator, surface mounted, weatherproof, IP56</t>
  </si>
  <si>
    <t>Light switches</t>
  </si>
  <si>
    <t>Light switch complete with all necessary chrome fixing screws, steel cover plates, labeling, cradles, including all holes,drilling, etc inclusive of termination of circuit wiring onto switch terminals.</t>
  </si>
  <si>
    <t>16A, 230V, 1 Lever 1 Way</t>
  </si>
  <si>
    <t>16A, 230V, 1 Lever 2 Way</t>
  </si>
  <si>
    <t>16A, 230V, 2 Lever 1 Way</t>
  </si>
  <si>
    <t>Photocell</t>
  </si>
  <si>
    <t>Photocell installed in a suitably sized rectangular bulkhead luminaire housing with clear UV stabilised high impact acrylic lens and labelling as specified</t>
  </si>
  <si>
    <t xml:space="preserve">16A, 230V,  Photocell </t>
  </si>
  <si>
    <t>Light fittings</t>
  </si>
  <si>
    <t>SABS approved light fittings as per the specification, complete with lamps,machine or wood screws, bolts, installed and connected as specified. All fittings shall be similar or equal to (and subject to approval) the light fittings specified in the schedule of light fittings.</t>
  </si>
  <si>
    <t>Please note that all ceiling mounted light fittings shall be delivered with 3m of 1,5mm² flexible cabtyre with a 5 amp 3 pin plug top fitted.</t>
  </si>
  <si>
    <t>Type B - 20W downlighter. Similar Regent to Luxion round pro 160</t>
  </si>
  <si>
    <t>Type H - 24W red light output. Similar to Genesis One vegaspot light 1</t>
  </si>
  <si>
    <t>Type A5 - 20W LED vapour proof. Equal or similar to Genesis One Tri-proof luminaries</t>
  </si>
  <si>
    <t>Type F3 - 100W flood light. Similar to Lumina Trinion C/W built in photo cell</t>
  </si>
  <si>
    <t>Type F4 - 28W flood light. Similar to Lumina Trinion C/W built in photo cell</t>
  </si>
  <si>
    <t>Electric fence</t>
  </si>
  <si>
    <t>Wiring channel</t>
  </si>
  <si>
    <t>Galvanized P8000 wiring channel  c/w all mounting accessories to be mounted on wall or roof structure</t>
  </si>
  <si>
    <t>BILL 3: STORMY BAY - ELECTRICAL INSTALLATIONS</t>
  </si>
  <si>
    <t>Type A4 - 20W linear LED. Equal or similar to Regent lighting NASA</t>
  </si>
  <si>
    <t>TOTAL CARRIED FORWARD TO SUMMARY PAGE</t>
  </si>
  <si>
    <t>BILL No. 4 - BUDGETARY ITEMS</t>
  </si>
  <si>
    <t>Earthing and Lightning Protection</t>
  </si>
  <si>
    <t>Allowance for the sum of R35 000.00 (Thirty-Five Thousand Rands) for Earthing and Lightning Protection system to be done by a specialist as may be required.</t>
  </si>
  <si>
    <t>Public address</t>
  </si>
  <si>
    <t>Allowance for the sum R60 000.00 (Sixty Thousand Rands) public adress system to be done by a specialist as may be required.</t>
  </si>
  <si>
    <t>Allowance for the sum R180 000.00 (One-Eighty Thousand Rands) for 63kVA generator installation.</t>
  </si>
  <si>
    <t>BILL No. 5: LABELLING, DOCUMENTATION AND GUARANTEES</t>
  </si>
  <si>
    <t>Labelling</t>
  </si>
  <si>
    <t>Engraved labels on each switched socket outlet and light switch face plate, glued and screwed.</t>
  </si>
  <si>
    <t xml:space="preserve">Cable marking with Gravoplast at either end below termination shroud </t>
  </si>
  <si>
    <t>Documentation</t>
  </si>
  <si>
    <t xml:space="preserve">Provision of the As-built drawings for the works covered within this bill showing all cable routes, conduit routes, etc </t>
  </si>
  <si>
    <t xml:space="preserve">Provision of the Operation and Maintenance manuals for the works covered within this bill including conducting User's training  </t>
  </si>
  <si>
    <t>Provision of the Certificates of Compliance upon completion for the works covered within this bill.</t>
  </si>
  <si>
    <t>Guarantee</t>
  </si>
  <si>
    <t>12 month equipment and installation guarantee on the works covered within this bill.The guarantee period commences on the day of successful handing over of the building to the Client.</t>
  </si>
  <si>
    <t>SUMMARY</t>
  </si>
  <si>
    <t>BILL 2: STORMY BAY - ELECTRICAL INSTALLATIONS</t>
  </si>
  <si>
    <t>BILL 3: OTTA POOLS - ELECTRICAL INSTALLATIONS</t>
  </si>
  <si>
    <t>BILL 4 - BUDGETARY ITEMS</t>
  </si>
  <si>
    <t>BILL 5: LABELLING, DOCUMENTATION AND GUARANTEES</t>
  </si>
  <si>
    <t>SUB-TOTAL A (Excluding VAT)</t>
  </si>
  <si>
    <t>Add CONTIGENCY @ 5%</t>
  </si>
  <si>
    <t>Add P`s &amp; G`s @ 10%</t>
  </si>
  <si>
    <t>TOTAL AMOUNT CARRIED TO FINAL SUMMARY (Excluding VAT)</t>
  </si>
  <si>
    <t xml:space="preserve"> RATE</t>
  </si>
  <si>
    <t>OTTER POOLS MECHANICAL SYSTEMS</t>
  </si>
  <si>
    <t>Design, manufacture, works testing, supply and delivery to site, moving into position, erection, connecting up,  site testing, witness testing, proving to the inspectors, demonstrating to the Employer and maintenance of the complete installation as outlined in the specification and on the drawings.</t>
  </si>
  <si>
    <t xml:space="preserve">No. </t>
  </si>
  <si>
    <t>Refurbish the existing circulation pump as Howden Nomaflo 80-250,18kW and existing strainer</t>
  </si>
  <si>
    <t>mPVC pipe to SANS 966-2 including pipe fittings as necessary to make a complete installation</t>
  </si>
  <si>
    <t>80mm</t>
  </si>
  <si>
    <t>50mm</t>
  </si>
  <si>
    <t>1.5</t>
  </si>
  <si>
    <t>Potable water pipes including pipe fittings as necessary to make a complete installation</t>
  </si>
  <si>
    <t>1.6</t>
  </si>
  <si>
    <t>1.7</t>
  </si>
  <si>
    <t>Valves</t>
  </si>
  <si>
    <t>1.8</t>
  </si>
  <si>
    <t>32mm uPVC valve</t>
  </si>
  <si>
    <t>1.9</t>
  </si>
  <si>
    <t>50mm uPVC valve</t>
  </si>
  <si>
    <t>1.10</t>
  </si>
  <si>
    <t>1.11</t>
  </si>
  <si>
    <t>Pool overflow water inlet with leaf catchers</t>
  </si>
  <si>
    <t>1.12</t>
  </si>
  <si>
    <t>1.13</t>
  </si>
  <si>
    <t>Pool water return inlet with strainer</t>
  </si>
  <si>
    <t>1.14</t>
  </si>
  <si>
    <t>1.15</t>
  </si>
  <si>
    <t>Filter banks</t>
  </si>
  <si>
    <t>1.16</t>
  </si>
  <si>
    <t>Refurbish Existing set of 4 filters</t>
  </si>
  <si>
    <t>1.17</t>
  </si>
  <si>
    <t>New set of 4 filters complete with connections and fittings</t>
  </si>
  <si>
    <t>Drainage Sump</t>
  </si>
  <si>
    <t>1.18</t>
  </si>
  <si>
    <t xml:space="preserve">300 x 300 cast iron stormwater sump grate </t>
  </si>
  <si>
    <t>1.19</t>
  </si>
  <si>
    <t>110 UG PVC to SANS 967 storm water drainage pipe</t>
  </si>
  <si>
    <t>Testing &amp; Maintenance</t>
  </si>
  <si>
    <t>1.20</t>
  </si>
  <si>
    <t>Alow for testing and commissioning to the satisfaction of the engineer</t>
  </si>
  <si>
    <t>1.21</t>
  </si>
  <si>
    <t>Allow for maintenance during defects liability period in terms of the contract</t>
  </si>
  <si>
    <t>Total  carried to Summary Page</t>
  </si>
  <si>
    <t>QUANTITY</t>
  </si>
  <si>
    <t>SEAL POOL</t>
  </si>
  <si>
    <t>Design, manufacture, works testing, supply and delivery to site, moving into position, erection, connecting up,  site testing, witness testing, proving to the inspectors, demonstrating to the Employer and maintenance of the complete installation as per conditions of contract and the specification and on drawings.</t>
  </si>
  <si>
    <t>250mm</t>
  </si>
  <si>
    <t>160mm</t>
  </si>
  <si>
    <t>Fittings</t>
  </si>
  <si>
    <t>Pool water filter with 250mm inlet</t>
  </si>
  <si>
    <t>600mm dia drain fittings with strainer grate and vortex inhibitor</t>
  </si>
  <si>
    <t>Allow for 250 mm dia pipe connection to pumps suction header</t>
  </si>
  <si>
    <t xml:space="preserve">Item </t>
  </si>
  <si>
    <t>Allow for 100mm wide x 4000mm long overflow grate with leaf strainer over trench and connection to existing pipe</t>
  </si>
  <si>
    <t>Allowance for remedial work on clarifiers</t>
  </si>
  <si>
    <t>Testing and Commissioning</t>
  </si>
  <si>
    <t>Testing and commissioning to the satisfaction of the engineer</t>
  </si>
  <si>
    <t>PENGUIN POOL</t>
  </si>
  <si>
    <r>
      <t>Wall mounted extract propeller fans duty 1.5m</t>
    </r>
    <r>
      <rPr>
        <sz val="10"/>
        <rFont val="Calibri"/>
        <family val="2"/>
      </rPr>
      <t>³</t>
    </r>
    <r>
      <rPr>
        <sz val="10"/>
        <rFont val="Arial"/>
        <family val="2"/>
      </rPr>
      <t>/s at 250Pa to be complete with controller and external weather louvre</t>
    </r>
  </si>
  <si>
    <t>1500 x 900 anodized aluminium louvres as TROX AWK or equal</t>
  </si>
  <si>
    <t>Allow for the decommissioning of the cooling system and recommissioning of the water circulation system with cooling system decommissioned</t>
  </si>
  <si>
    <t>Testing &amp; Commissioning</t>
  </si>
  <si>
    <t>3.7</t>
  </si>
  <si>
    <t>Allow for maintenance during defect liability period in terms of the contract</t>
  </si>
  <si>
    <t>Otter Pools</t>
  </si>
  <si>
    <t>Seal Pool</t>
  </si>
  <si>
    <t>Penguin Pool</t>
  </si>
  <si>
    <t>Operating &amp; Maintenance Manuals and AS BUILT drawings</t>
  </si>
  <si>
    <t>P &amp; G Items for Mechanical Subcontract</t>
  </si>
  <si>
    <t>Contigencies</t>
  </si>
  <si>
    <t>Total for Mechanical Services Sub- Contract</t>
  </si>
  <si>
    <t>DAY WORKS AND ADDITIONAL MATERIAL</t>
  </si>
  <si>
    <t>Provisional sum above to be expended as and when required upon instructions from the engineer and against which the contractor shall have no claim except where such instructions are passed and deducted in whole or in part if not required. The rates for items below shall be used</t>
  </si>
  <si>
    <t>Labour</t>
  </si>
  <si>
    <t>The rates for labour in dayworks are to be applied to the hours worked and are to include overheads, profits, etc.</t>
  </si>
  <si>
    <t>Normal Time</t>
  </si>
  <si>
    <t>Technician</t>
  </si>
  <si>
    <t>Apprentice</t>
  </si>
  <si>
    <t>Semi-skilled</t>
  </si>
  <si>
    <t>Labourer</t>
  </si>
  <si>
    <t>Sundays and Public Holidays</t>
  </si>
  <si>
    <t>Transport</t>
  </si>
  <si>
    <t>The following nett rates for transport are to be applied and they are include for the provision of the vehicle fuel, driver waiting and travelling time.</t>
  </si>
  <si>
    <t>Passengers vehicle in dayworks.</t>
  </si>
  <si>
    <t>LDV in dayworks.</t>
  </si>
  <si>
    <t>5 ton truck in dayworks</t>
  </si>
  <si>
    <t>TOTAL MECHANICAL TENDER SUM CARRIED TO MAIN CONTRACT SUMMARY</t>
  </si>
  <si>
    <t>2.17</t>
  </si>
  <si>
    <t>IRONMONGERY</t>
  </si>
  <si>
    <t>Ironmongery</t>
  </si>
  <si>
    <t>ELECTRICAL INSTALLATIONS</t>
  </si>
  <si>
    <t>MECHANICAL INSTALLATIONS</t>
  </si>
  <si>
    <t>SCHEDULE 4:</t>
  </si>
  <si>
    <t>Sub-Total</t>
  </si>
  <si>
    <t xml:space="preserve">Brickwork in NFP clay bricks (14 Mpa nominal compressive strength) in Class II mortar </t>
  </si>
  <si>
    <t xml:space="preserve">Brickwork of  NFX bricks (14 MPA nominal compressive strength) in class I mortar </t>
  </si>
  <si>
    <t>Provide the sum of R30,000.00 (Thirty Thousand Rands) for taking out and replacement of signage</t>
  </si>
  <si>
    <t>Sluice gate size 600 x 1200mm high complete with pulley including 3 500mm long steel rope fixed to steel pole.</t>
  </si>
  <si>
    <t>Allow for the sum of R200 000.00 (Two Hundred Thousand Rands) for provision of water and sewer reticulation as guided by the Civil Engineer.</t>
  </si>
  <si>
    <t xml:space="preserve">AMOUNT          </t>
  </si>
  <si>
    <t xml:space="preserve">AMOUNT                   </t>
  </si>
  <si>
    <t xml:space="preserve">ITEM </t>
  </si>
  <si>
    <t>Double gate size 3 000mm wide x 2 237mm high (overall) in double leaf to match fencing, complete with hingles, lock, etc (R44)</t>
  </si>
  <si>
    <t>Sliding gate size 5 032mm long x 2 200mm high (overall) in single leaf to match fencing, complete with rail, hingles, lock, etc (R66)</t>
  </si>
  <si>
    <t>Double gate size 7 680mm wide x 2 237mm high (overall) in double leaf to match fencing, complete with hingles, lock, etc (R61)</t>
  </si>
  <si>
    <t>Electric fence size 1 000mm high supplied and installed complete with electrical components.</t>
  </si>
  <si>
    <t xml:space="preserve">THE DESIGN, UPGRADE AND RECONSTRUCTION OF THE AQUARIUM AND ASSOCIATED TANKS, REPTILE PARK AND OUTDOOR AQUATIC POOLS </t>
  </si>
  <si>
    <t>THE NATIONAL ZOOLOGICAL GARDENS OF SOUTH AFRICA IN PRETORIA</t>
  </si>
  <si>
    <t>THE SOUTH AFRICAN NATIONAL BIODIVERSITY INSTITUTE (SANBI)</t>
  </si>
  <si>
    <t>BILL NO. 7</t>
  </si>
  <si>
    <t>BILL NO. 13</t>
  </si>
  <si>
    <t>BILL NO. 14</t>
  </si>
  <si>
    <t>BILL NO. 15</t>
  </si>
  <si>
    <t>BILL NO. 16</t>
  </si>
  <si>
    <t>BILL NO. 17</t>
  </si>
  <si>
    <t>2.1.1.2</t>
  </si>
  <si>
    <t>2.1.1.3</t>
  </si>
  <si>
    <t>2.1.3.4</t>
  </si>
  <si>
    <t>2.1.3.5</t>
  </si>
  <si>
    <t>2.1.4.2</t>
  </si>
  <si>
    <t>2.1.4.3</t>
  </si>
  <si>
    <t>2.1.4.4</t>
  </si>
  <si>
    <t>2.1.4.5</t>
  </si>
  <si>
    <t>2.1.4.6</t>
  </si>
  <si>
    <t>2.1.7</t>
  </si>
  <si>
    <t>2.1.7.1</t>
  </si>
  <si>
    <t>2.1.8.2</t>
  </si>
  <si>
    <t>2.1.8.3</t>
  </si>
  <si>
    <t>2.1.9</t>
  </si>
  <si>
    <t>2.1.9.1</t>
  </si>
  <si>
    <t>2.1.9.2</t>
  </si>
  <si>
    <t>2.1.10.2</t>
  </si>
  <si>
    <t>2.1.10.3</t>
  </si>
  <si>
    <t>2.1.10.4</t>
  </si>
  <si>
    <t>2.1.10.5</t>
  </si>
  <si>
    <t>2.1.10.6</t>
  </si>
  <si>
    <t>2.1.10.7</t>
  </si>
  <si>
    <t>2.1.10.8</t>
  </si>
  <si>
    <t>2.1.10.9</t>
  </si>
  <si>
    <t>2.1.10.10</t>
  </si>
  <si>
    <t>2.1.10.11</t>
  </si>
  <si>
    <t>2.1.10.12</t>
  </si>
  <si>
    <t>2.1.10.13</t>
  </si>
  <si>
    <t>2.1.10.14</t>
  </si>
  <si>
    <t>2.1.10.15</t>
  </si>
  <si>
    <t>2.1.10.16</t>
  </si>
  <si>
    <t>2.1.13</t>
  </si>
  <si>
    <t>2.1.13.1</t>
  </si>
  <si>
    <t>2.1.16</t>
  </si>
  <si>
    <t>2.1.16.1</t>
  </si>
  <si>
    <t>2.1.18.1</t>
  </si>
  <si>
    <t>18.1</t>
  </si>
  <si>
    <t>2.1.19</t>
  </si>
  <si>
    <t>2.1.19.1</t>
  </si>
  <si>
    <t>2.1.20</t>
  </si>
  <si>
    <t>2.1.20.1</t>
  </si>
  <si>
    <t>2.1.21</t>
  </si>
  <si>
    <t>2.1.21.1</t>
  </si>
  <si>
    <t>2.1.21.2</t>
  </si>
  <si>
    <t>2.1.21.3</t>
  </si>
  <si>
    <t>2.1.22</t>
  </si>
  <si>
    <t>2.1.22.1</t>
  </si>
  <si>
    <t>2.1.22.2</t>
  </si>
  <si>
    <t>2.1.23</t>
  </si>
  <si>
    <t>2.1.23.1</t>
  </si>
  <si>
    <t>2.1.23.2</t>
  </si>
  <si>
    <t>2.2.1.1</t>
  </si>
  <si>
    <t>2.2.1.2</t>
  </si>
  <si>
    <t>2.5.1</t>
  </si>
  <si>
    <t>2.5.1.1</t>
  </si>
  <si>
    <t>2.5.2</t>
  </si>
  <si>
    <t>2.5.2.1</t>
  </si>
  <si>
    <t>2.5.3</t>
  </si>
  <si>
    <t>2.6.1</t>
  </si>
  <si>
    <t>2.6.1.1</t>
  </si>
  <si>
    <t>2.7.1</t>
  </si>
  <si>
    <t>2.7.1.1</t>
  </si>
  <si>
    <t>2.7.1.2</t>
  </si>
  <si>
    <t>2.7.1.3</t>
  </si>
  <si>
    <t>2.8.1</t>
  </si>
  <si>
    <t>2.2.2</t>
  </si>
  <si>
    <t>2.3.1.1</t>
  </si>
  <si>
    <t>2.3.1.2</t>
  </si>
  <si>
    <t>2.5.1.2</t>
  </si>
  <si>
    <t>2.5.2.2</t>
  </si>
  <si>
    <t>2.5.3.1</t>
  </si>
  <si>
    <t>2.8.1.1</t>
  </si>
  <si>
    <t>2.8.2</t>
  </si>
  <si>
    <t>2.8.2.1</t>
  </si>
  <si>
    <t>2.8.3</t>
  </si>
  <si>
    <t>2.8.3.1</t>
  </si>
  <si>
    <t>2.8.4</t>
  </si>
  <si>
    <t>2.8.4.1</t>
  </si>
  <si>
    <t>2.8.5</t>
  </si>
  <si>
    <t>2.8.5.1</t>
  </si>
  <si>
    <t>2.8.6</t>
  </si>
  <si>
    <t>2.8.6.1</t>
  </si>
  <si>
    <t>2.8.6.2</t>
  </si>
  <si>
    <t>2.8..6.3</t>
  </si>
  <si>
    <t>3.1.1</t>
  </si>
  <si>
    <t>3.1.2</t>
  </si>
  <si>
    <t>3.1.3</t>
  </si>
  <si>
    <t>3.1.4</t>
  </si>
  <si>
    <t>3.1.5</t>
  </si>
  <si>
    <t>3.1.6</t>
  </si>
  <si>
    <t>3.2.1</t>
  </si>
  <si>
    <t>3.3.1</t>
  </si>
  <si>
    <t>3.3.2</t>
  </si>
  <si>
    <t>3.5.1</t>
  </si>
  <si>
    <t>3.5.2</t>
  </si>
  <si>
    <t>3.6.1</t>
  </si>
  <si>
    <t>3.6.2</t>
  </si>
  <si>
    <t>3.6.3</t>
  </si>
  <si>
    <t>3.7.1</t>
  </si>
  <si>
    <t>3.7.1.2</t>
  </si>
  <si>
    <t>3.7.1.3</t>
  </si>
  <si>
    <t>3.8</t>
  </si>
  <si>
    <t>3.8.1</t>
  </si>
  <si>
    <t>3.8.1.2</t>
  </si>
  <si>
    <t>3.8.2</t>
  </si>
  <si>
    <t>3.8.2.1</t>
  </si>
  <si>
    <t>3.8.3</t>
  </si>
  <si>
    <t>3.8.3.1</t>
  </si>
  <si>
    <t>3.8.3.2</t>
  </si>
  <si>
    <t>4.4.6</t>
  </si>
  <si>
    <t>4.4.6.1</t>
  </si>
  <si>
    <t>4.4.8.2</t>
  </si>
  <si>
    <t>4.4.8.3</t>
  </si>
  <si>
    <t>4.4.8.4</t>
  </si>
  <si>
    <t>4.4.8.5</t>
  </si>
  <si>
    <t>5.1.2</t>
  </si>
  <si>
    <t>5.2</t>
  </si>
  <si>
    <t>5.2.1</t>
  </si>
  <si>
    <t>5.4.1</t>
  </si>
  <si>
    <t>5.4.1.1</t>
  </si>
  <si>
    <t>5.5</t>
  </si>
  <si>
    <t>5.5.1</t>
  </si>
  <si>
    <t>5.5.1.2</t>
  </si>
  <si>
    <t>5.5.1.1</t>
  </si>
  <si>
    <t>5.5.1.3</t>
  </si>
  <si>
    <t>5.5.2</t>
  </si>
  <si>
    <t>5.5.2.1</t>
  </si>
  <si>
    <t>7.1</t>
  </si>
  <si>
    <t>7.1.1</t>
  </si>
  <si>
    <t>7.1.2</t>
  </si>
  <si>
    <t>7.1.3</t>
  </si>
  <si>
    <t>7.1.4</t>
  </si>
  <si>
    <t>7.1.5</t>
  </si>
  <si>
    <t>7.1.6</t>
  </si>
  <si>
    <t>7.2</t>
  </si>
  <si>
    <t>7.2.1</t>
  </si>
  <si>
    <t>7.2.1.1</t>
  </si>
  <si>
    <t>7.3</t>
  </si>
  <si>
    <t>7.3.1</t>
  </si>
  <si>
    <t>8.2.1.1</t>
  </si>
  <si>
    <t>8.3.1.1</t>
  </si>
  <si>
    <t>9.2</t>
  </si>
  <si>
    <t>9.3</t>
  </si>
  <si>
    <t>10.1.2.1</t>
  </si>
  <si>
    <t>10.1.2.2</t>
  </si>
  <si>
    <t>10.2</t>
  </si>
  <si>
    <t>10.2.1</t>
  </si>
  <si>
    <t>10.2.1.1</t>
  </si>
  <si>
    <t>10.2.1.2</t>
  </si>
  <si>
    <t>10.2.1.3</t>
  </si>
  <si>
    <t>10.2.1.4</t>
  </si>
  <si>
    <t>10.3</t>
  </si>
  <si>
    <t>10.3.1</t>
  </si>
  <si>
    <t>10.3.1.1</t>
  </si>
  <si>
    <t>10.3.1.2</t>
  </si>
  <si>
    <t>10.3.1.3</t>
  </si>
  <si>
    <t>11.1.2</t>
  </si>
  <si>
    <t>11.1.2.1</t>
  </si>
  <si>
    <t>11.1.2.2</t>
  </si>
  <si>
    <t>11.3</t>
  </si>
  <si>
    <t>11.3.1</t>
  </si>
  <si>
    <t>11.3.1.1</t>
  </si>
  <si>
    <t>11.3.1.2</t>
  </si>
  <si>
    <t>11.3.1.3</t>
  </si>
  <si>
    <t>11.4</t>
  </si>
  <si>
    <t>11.4.1</t>
  </si>
  <si>
    <t>11.4.2</t>
  </si>
  <si>
    <t>11.4.3</t>
  </si>
  <si>
    <t>11.4.4</t>
  </si>
  <si>
    <t>11.5</t>
  </si>
  <si>
    <t>11.5.1</t>
  </si>
  <si>
    <t>11.5.1.1</t>
  </si>
  <si>
    <t>11.5.1.2</t>
  </si>
  <si>
    <t>11.6</t>
  </si>
  <si>
    <t>11.6.1</t>
  </si>
  <si>
    <t>11.6.1.1</t>
  </si>
  <si>
    <t>11.7</t>
  </si>
  <si>
    <t>11.7.1</t>
  </si>
  <si>
    <t>11.8</t>
  </si>
  <si>
    <t>11.8.1</t>
  </si>
  <si>
    <t>11.8.1.1</t>
  </si>
  <si>
    <t>11.9</t>
  </si>
  <si>
    <t>11.9.1</t>
  </si>
  <si>
    <t>11.9.2</t>
  </si>
  <si>
    <t>11.9.3</t>
  </si>
  <si>
    <t>11.10</t>
  </si>
  <si>
    <t>11.10.1</t>
  </si>
  <si>
    <t>11.10.2</t>
  </si>
  <si>
    <t>11.10.3</t>
  </si>
  <si>
    <t>11.10.4</t>
  </si>
  <si>
    <t>11.10.5</t>
  </si>
  <si>
    <t>11.10.6</t>
  </si>
  <si>
    <t>11.10.7</t>
  </si>
  <si>
    <t>11.10.8</t>
  </si>
  <si>
    <t>11.10.9</t>
  </si>
  <si>
    <t>11.10.10</t>
  </si>
  <si>
    <t>11.10.11</t>
  </si>
  <si>
    <t>11.10.12</t>
  </si>
  <si>
    <t>11.10.13</t>
  </si>
  <si>
    <t>11.10.14</t>
  </si>
  <si>
    <t>11.10.15</t>
  </si>
  <si>
    <t>11.10.16</t>
  </si>
  <si>
    <t>11.10.17</t>
  </si>
  <si>
    <t>11.11</t>
  </si>
  <si>
    <t>11.12</t>
  </si>
  <si>
    <t>11.12.1</t>
  </si>
  <si>
    <t>12.1.1</t>
  </si>
  <si>
    <t>12.3.1.1</t>
  </si>
  <si>
    <t>12.3.1.2</t>
  </si>
  <si>
    <t>13.1</t>
  </si>
  <si>
    <t>13.1.1</t>
  </si>
  <si>
    <t>13.1.2</t>
  </si>
  <si>
    <t>13.2</t>
  </si>
  <si>
    <t>13.2.1</t>
  </si>
  <si>
    <t>13.2.1.1</t>
  </si>
  <si>
    <t>14.1</t>
  </si>
  <si>
    <t>14.1.2</t>
  </si>
  <si>
    <t>14.1.1</t>
  </si>
  <si>
    <t>14.1.3</t>
  </si>
  <si>
    <t>14.1.4</t>
  </si>
  <si>
    <t>14.1.5</t>
  </si>
  <si>
    <t>14.1.6</t>
  </si>
  <si>
    <t>14.2</t>
  </si>
  <si>
    <t>14.2.1</t>
  </si>
  <si>
    <t>14.3</t>
  </si>
  <si>
    <t>14.3.1</t>
  </si>
  <si>
    <t>14.3.1.1</t>
  </si>
  <si>
    <t>15</t>
  </si>
  <si>
    <t>15.1</t>
  </si>
  <si>
    <t>15.1.2</t>
  </si>
  <si>
    <t>15.2</t>
  </si>
  <si>
    <t>15.2.1</t>
  </si>
  <si>
    <t>15.2.2</t>
  </si>
  <si>
    <t>15.3</t>
  </si>
  <si>
    <t>15.3.1</t>
  </si>
  <si>
    <t>15.3.2</t>
  </si>
  <si>
    <t>15.3.3</t>
  </si>
  <si>
    <t>15.4</t>
  </si>
  <si>
    <t>15.1.1</t>
  </si>
  <si>
    <t>15.4.1</t>
  </si>
  <si>
    <t>15.4.2</t>
  </si>
  <si>
    <t>15.5</t>
  </si>
  <si>
    <t>15.5.1</t>
  </si>
  <si>
    <t>16.1</t>
  </si>
  <si>
    <t>16.1.1</t>
  </si>
  <si>
    <t>16.1.1.1</t>
  </si>
  <si>
    <t>16.2</t>
  </si>
  <si>
    <t>16.2.1</t>
  </si>
  <si>
    <t>16.3</t>
  </si>
  <si>
    <t>16.3.1</t>
  </si>
  <si>
    <t>16.4</t>
  </si>
  <si>
    <t>16.4.1</t>
  </si>
  <si>
    <t>16.5</t>
  </si>
  <si>
    <t>16.5.1</t>
  </si>
  <si>
    <t>16.5.2</t>
  </si>
  <si>
    <t>16.5.1.1</t>
  </si>
  <si>
    <t>16.5.1.2</t>
  </si>
  <si>
    <t>16.5.2.1</t>
  </si>
  <si>
    <t>16.6</t>
  </si>
  <si>
    <t>16.6.1</t>
  </si>
  <si>
    <t>16.6.1.1</t>
  </si>
  <si>
    <t>16.6.1.2</t>
  </si>
  <si>
    <t>16.6.1.3</t>
  </si>
  <si>
    <t>16.7</t>
  </si>
  <si>
    <t>16.7.1</t>
  </si>
  <si>
    <t>17.1</t>
  </si>
  <si>
    <t>17.1.1</t>
  </si>
  <si>
    <t>17.2</t>
  </si>
  <si>
    <t>17.2.1</t>
  </si>
  <si>
    <t>17.2.2</t>
  </si>
  <si>
    <t>17.3</t>
  </si>
  <si>
    <t>17.3.1</t>
  </si>
  <si>
    <t>17.4</t>
  </si>
  <si>
    <t>17.4.1</t>
  </si>
  <si>
    <t>17.5</t>
  </si>
  <si>
    <t>17.5.1</t>
  </si>
  <si>
    <t>17.8</t>
  </si>
  <si>
    <t>17.8.1</t>
  </si>
  <si>
    <t>17.9</t>
  </si>
  <si>
    <t>17.9.1</t>
  </si>
  <si>
    <t>17.10</t>
  </si>
  <si>
    <t>17.10.1</t>
  </si>
  <si>
    <t>17.11</t>
  </si>
  <si>
    <t>17.11.1</t>
  </si>
  <si>
    <t>17.12.2</t>
  </si>
  <si>
    <t>17.13</t>
  </si>
  <si>
    <t>17.13.1</t>
  </si>
  <si>
    <t>17.14.2</t>
  </si>
  <si>
    <t>17.15</t>
  </si>
  <si>
    <t>17.15.1</t>
  </si>
  <si>
    <t>17.18</t>
  </si>
  <si>
    <t>17.18.1</t>
  </si>
  <si>
    <t>17.18.2</t>
  </si>
  <si>
    <t>17.19</t>
  </si>
  <si>
    <t>17.19.1</t>
  </si>
  <si>
    <t>17.20</t>
  </si>
  <si>
    <t>17.20.1</t>
  </si>
  <si>
    <t>17.20.2</t>
  </si>
  <si>
    <t>17.21</t>
  </si>
  <si>
    <t>17.21.1</t>
  </si>
  <si>
    <t>17.21.1.1</t>
  </si>
  <si>
    <t>17.21.1.2</t>
  </si>
  <si>
    <t>18.1.1</t>
  </si>
  <si>
    <t>18.1.2</t>
  </si>
  <si>
    <t>19.1</t>
  </si>
  <si>
    <t>19.1.1</t>
  </si>
  <si>
    <t>19.1.2</t>
  </si>
  <si>
    <t>19.1.3</t>
  </si>
  <si>
    <t>19.1.4</t>
  </si>
  <si>
    <t>20.1</t>
  </si>
  <si>
    <t>20.1.1</t>
  </si>
  <si>
    <t>21.1</t>
  </si>
  <si>
    <t>21.1.2</t>
  </si>
  <si>
    <t>21.2</t>
  </si>
  <si>
    <t>21.2.1</t>
  </si>
  <si>
    <t>21.3</t>
  </si>
  <si>
    <t>21.3.1</t>
  </si>
  <si>
    <t>21.3.1.1</t>
  </si>
  <si>
    <t>21.4</t>
  </si>
  <si>
    <t>21.4.1</t>
  </si>
  <si>
    <t>21.5</t>
  </si>
  <si>
    <t>21.5.1</t>
  </si>
  <si>
    <t>21.6</t>
  </si>
  <si>
    <t>21.6.1</t>
  </si>
  <si>
    <t>21.6.2</t>
  </si>
  <si>
    <t>21.6.2.1</t>
  </si>
  <si>
    <t>21.6.2.2</t>
  </si>
  <si>
    <t>21.6.2.3</t>
  </si>
  <si>
    <t>21.6.2.4</t>
  </si>
  <si>
    <t>21.6.2.5</t>
  </si>
  <si>
    <t>21.6.2.6</t>
  </si>
  <si>
    <t>21.6.2.7</t>
  </si>
  <si>
    <t>21.7</t>
  </si>
  <si>
    <t>21.7.1</t>
  </si>
  <si>
    <t>21.7.2</t>
  </si>
  <si>
    <t>21.8</t>
  </si>
  <si>
    <t>21.8.1</t>
  </si>
  <si>
    <t>21.8.1.1</t>
  </si>
  <si>
    <t>21.9</t>
  </si>
  <si>
    <t>21.9.1</t>
  </si>
  <si>
    <t>21.9.2</t>
  </si>
  <si>
    <t>21.9.3</t>
  </si>
  <si>
    <t>21.9.4</t>
  </si>
  <si>
    <t>21.9.5</t>
  </si>
  <si>
    <t>21.9.6</t>
  </si>
  <si>
    <t>21.9.7</t>
  </si>
  <si>
    <t>21.9.8</t>
  </si>
  <si>
    <t>21.9.10</t>
  </si>
  <si>
    <t>21.9.9</t>
  </si>
  <si>
    <t>21.9.11</t>
  </si>
  <si>
    <t>Included</t>
  </si>
  <si>
    <t>80mm butterfly flanged steel valves</t>
  </si>
  <si>
    <t>20mm Class 9 HDPE pipe</t>
  </si>
  <si>
    <t>15mm Class O copper to SANS 460</t>
  </si>
  <si>
    <t>20mm brass ball valve</t>
  </si>
  <si>
    <t>200mm dia with 80 NB connection</t>
  </si>
  <si>
    <t>100mm dia with 50 NB connection</t>
  </si>
  <si>
    <t xml:space="preserve">250mm butterfly valve </t>
  </si>
  <si>
    <t>300mm dia overflow pool water return fitting with strainer</t>
  </si>
  <si>
    <t>100mm dia Class 4 HDPE Pipe</t>
  </si>
  <si>
    <t>Making and testing 150 x 150 x 150mm concrete strength test cube and submit report to the Employers Agent (only successful tests will be paid for)</t>
  </si>
  <si>
    <t>Composite material/Evalast or equal approved</t>
  </si>
  <si>
    <t>Composite material deck/Evalast or equal approved decking support structure</t>
  </si>
  <si>
    <t>Caged 3 000mm long cat ladder fixed to concrete walls as per Architectural drawings attached to these Bills of Quantities</t>
  </si>
  <si>
    <t xml:space="preserve">Type H - 24W red light output. Similar to Genesis One vegaspot light </t>
  </si>
  <si>
    <t>Double gate size 2 500mm x 2 200mm high with equal leaves formed from 40 x 40 x 2mm welded angle iron paling; 76 x 38 x 2mm rectangular tubing frame; poles fixed into a 300 x 400 x 500mm concrete base; gate posts formed of 75 x 75 x 2mm steel square tubing 2 400mm overall length planted into 450 x 450 x 600mm concrete base (all concrete work to Engineer's specification).</t>
  </si>
  <si>
    <t>Double gate size 2 500mm x 1 800mm high with equal leaves formed from 40 x 40 x 2mm welded angle iron paling; 76 x 38 x 2mm rectangular tubing frame; poles fixed into a 300 x 400 x 500mm concrete base; gate posts formed of 75 x 75 x 2mm steel square tubing 2 400mm overall length planted into 450 x 450 x 600mm concrete base (all concrete work to Engineer's specification).</t>
  </si>
  <si>
    <t>Double gate size 2 000mm x 2 200mm high with equal leaves formed from 40 x 40 x 2mm welded angle iron paling; 76 x 38 x 2mm rectangular tubing frame; poles fixed into a 300 x 400 x 500mm concrete base; gate posts formed of 75 x 75 x 2mm steel square tubing 2 400mm overall length planted into 450 x 450 x 600mm concrete base (all concrete work to Engineer's specification).</t>
  </si>
  <si>
    <t>1800mm high steel palisade fencing formed of 1800 x 3000mm panels; 40 x 40 x 2mm welded angle iron, 300mm from lop of paling and 300mm from bottom paling; 21 paling "devil fork" per panel; 30 x 30 x 2mm steel angle iron paling 1800mm high; corner post formed of 30 x 30 x 2mm thick steel square tubing 2400mm overall length (600mm planted into concrete footing to Engineer's specification).</t>
  </si>
  <si>
    <t>1800mm high welded mesh fencing formed of  2.5 x 50mm galvanized welded mesh in long lengths, with three strands of 1.6mm galvanized steel wire at 150mm centres to and including four strings of 2.5mm galvanized steel binding wire stringed through holes and secured to straining bolts or posts ,10mm Diameter galvanized straining eye bolt 300mm long with nut and washer sawn off and bent after straining, 3150mm high, 50mm diameter x 2.8mm round mild steel intermediates posts with cover cap, corner post formed of 100mm diameter x 3mm thick x 3150mm overall length steel post and 50mm Diameter x 2.6mm steel stays.</t>
  </si>
  <si>
    <t>SUB-TOTAL B (Including contingency and excluding VAT)</t>
  </si>
  <si>
    <t>New circulation pump as Howden Nomaflo 80-250, 18kW or approved equal and new pool water strainer with 80mm dia. connection</t>
  </si>
  <si>
    <t>300 x 300 cast iron stormwater sump grating</t>
  </si>
  <si>
    <t>120m of 1.2m Aluminium braided electric fence c/w energizer earthing and mounting brackets. The price must include all accessories needed for full installation.</t>
  </si>
  <si>
    <t>PRELIMINARIES AND GENERALS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</si>
</sst>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R&quot;* #,##0.00_-;\-&quot;R&quot;* #,##0.00_-;_-&quot;R&quot;* &quot;-&quot;??_-;_-@_-"/>
    <numFmt numFmtId="43" formatCode="_-* #,##0.00_-;\-* #,##0.00_-;_-* &quot;-&quot;??_-;_-@_-"/>
    <numFmt numFmtId="164" formatCode="_ &quot;R&quot;\ * #,##0.00_ ;_ &quot;R&quot;\ * \-#,##0.00_ ;_ &quot;R&quot;\ * &quot;-&quot;??_ ;_ @_ "/>
    <numFmt numFmtId="165" formatCode="_ [$R-1C09]\ * #,##0.00_ ;_ [$R-1C09]\ * \-#,##0.00_ ;_ [$R-1C09]\ * &quot;-&quot;??_ ;_ @_ "/>
    <numFmt numFmtId="166" formatCode="_ * #,##0.00_ ;_ * \-#,##0.00_ ;_ * &quot;-&quot;??_ ;_ @_ "/>
    <numFmt numFmtId="167" formatCode="&quot;R&quot;\ #,##0.00"/>
    <numFmt numFmtId="168" formatCode="&quot;R &quot;\ #,##0.00_);\(&quot;R &quot;\ #,##0.00\)"/>
    <numFmt numFmtId="169" formatCode="&quot;R&quot;#,##0.00"/>
    <numFmt numFmtId="170" formatCode="_(* #,##0.00_);_(* \(#,##0.00\);_(* &quot;-&quot;??_);_(@_)"/>
    <numFmt numFmtId="171" formatCode="&quot;R&quot;#,##0.00_);\(&quot;R&quot;#,##0.00\)"/>
    <numFmt numFmtId="172" formatCode="0.0"/>
    <numFmt numFmtId="173" formatCode="0.000"/>
    <numFmt numFmtId="174" formatCode="[$R-1C09]\ #,##0.00"/>
  </numFmts>
  <fonts count="47" x14ac:knownFonts="1">
    <font>
      <sz val="11"/>
      <color theme="1"/>
      <name val="Calibri"/>
      <family val="2"/>
      <scheme val="minor"/>
    </font>
    <font>
      <sz val="11"/>
      <color theme="1"/>
      <name val="Calibri"/>
      <family val="2"/>
      <scheme val="minor"/>
    </font>
    <font>
      <sz val="10"/>
      <name val="Arial"/>
      <family val="2"/>
    </font>
    <font>
      <b/>
      <sz val="16"/>
      <name val="Arial"/>
      <family val="2"/>
    </font>
    <font>
      <sz val="16"/>
      <name val="Arial"/>
      <family val="2"/>
    </font>
    <font>
      <b/>
      <sz val="11"/>
      <name val="Arial"/>
      <family val="2"/>
    </font>
    <font>
      <sz val="11"/>
      <name val="Arial"/>
      <family val="2"/>
    </font>
    <font>
      <b/>
      <sz val="11"/>
      <color rgb="FFFF0000"/>
      <name val="Arial"/>
      <family val="2"/>
    </font>
    <font>
      <b/>
      <u/>
      <sz val="11"/>
      <name val="Arial"/>
      <family val="2"/>
    </font>
    <font>
      <sz val="11"/>
      <color theme="0"/>
      <name val="Arial"/>
      <family val="2"/>
    </font>
    <font>
      <b/>
      <sz val="14"/>
      <name val="Arial"/>
      <family val="2"/>
    </font>
    <font>
      <sz val="11"/>
      <color rgb="FFFF0000"/>
      <name val="Arial"/>
      <family val="2"/>
    </font>
    <font>
      <u/>
      <sz val="11"/>
      <name val="Arial"/>
      <family val="2"/>
    </font>
    <font>
      <sz val="11"/>
      <color theme="1"/>
      <name val="Arial"/>
      <family val="2"/>
    </font>
    <font>
      <b/>
      <sz val="10"/>
      <name val="Arial"/>
      <family val="2"/>
    </font>
    <font>
      <b/>
      <sz val="12"/>
      <name val="Arial"/>
      <family val="2"/>
    </font>
    <font>
      <b/>
      <i/>
      <sz val="14"/>
      <name val="Arial"/>
      <family val="2"/>
    </font>
    <font>
      <sz val="14"/>
      <name val="Arial"/>
      <family val="2"/>
    </font>
    <font>
      <sz val="10"/>
      <color theme="1"/>
      <name val="Arial"/>
      <family val="2"/>
    </font>
    <font>
      <b/>
      <u/>
      <sz val="10"/>
      <color theme="1"/>
      <name val="Arial"/>
      <family val="2"/>
    </font>
    <font>
      <b/>
      <i/>
      <sz val="11"/>
      <name val="Arial"/>
      <family val="2"/>
    </font>
    <font>
      <sz val="10"/>
      <color indexed="8"/>
      <name val="Arial"/>
      <family val="2"/>
    </font>
    <font>
      <sz val="10"/>
      <name val="Arial"/>
      <family val="2"/>
    </font>
    <font>
      <sz val="10"/>
      <color rgb="FFFF0000"/>
      <name val="Arial"/>
      <family val="2"/>
    </font>
    <font>
      <b/>
      <u/>
      <sz val="11"/>
      <name val="Arial Narrow"/>
      <family val="2"/>
    </font>
    <font>
      <u/>
      <sz val="11"/>
      <name val="Arial Narrow"/>
      <family val="2"/>
    </font>
    <font>
      <sz val="11"/>
      <name val="Arial Narrow"/>
      <family val="2"/>
    </font>
    <font>
      <b/>
      <sz val="11"/>
      <name val="Arial Narrow"/>
      <family val="2"/>
    </font>
    <font>
      <b/>
      <sz val="11"/>
      <color rgb="FF000000"/>
      <name val="Arial"/>
      <family val="2"/>
    </font>
    <font>
      <sz val="11"/>
      <color rgb="FF000000"/>
      <name val="Arial"/>
      <family val="2"/>
    </font>
    <font>
      <b/>
      <u/>
      <sz val="11"/>
      <color rgb="FF000000"/>
      <name val="Arial"/>
      <family val="2"/>
    </font>
    <font>
      <b/>
      <u/>
      <sz val="11"/>
      <color theme="1"/>
      <name val="Arial"/>
      <family val="2"/>
    </font>
    <font>
      <b/>
      <sz val="11"/>
      <color theme="1"/>
      <name val="Arial"/>
      <family val="2"/>
    </font>
    <font>
      <sz val="11"/>
      <color indexed="8"/>
      <name val="Arial"/>
      <family val="2"/>
    </font>
    <font>
      <sz val="11"/>
      <color indexed="8"/>
      <name val="Segoe UI"/>
      <family val="2"/>
    </font>
    <font>
      <b/>
      <sz val="11"/>
      <color theme="2" tint="-0.249977111117893"/>
      <name val="Arial"/>
      <family val="2"/>
    </font>
    <font>
      <sz val="11"/>
      <color theme="2" tint="-0.249977111117893"/>
      <name val="Arial"/>
      <family val="2"/>
    </font>
    <font>
      <sz val="8"/>
      <name val="Arial"/>
      <family val="2"/>
    </font>
    <font>
      <b/>
      <u/>
      <sz val="10"/>
      <name val="Arial"/>
      <family val="2"/>
    </font>
    <font>
      <i/>
      <sz val="10"/>
      <name val="Arial"/>
      <family val="2"/>
    </font>
    <font>
      <sz val="10"/>
      <name val="Tahoma"/>
      <family val="2"/>
    </font>
    <font>
      <b/>
      <sz val="10"/>
      <color indexed="8"/>
      <name val="Arial"/>
      <family val="2"/>
    </font>
    <font>
      <b/>
      <sz val="10"/>
      <color indexed="18"/>
      <name val="Arial"/>
      <family val="2"/>
    </font>
    <font>
      <sz val="10"/>
      <color indexed="18"/>
      <name val="Arial"/>
      <family val="2"/>
    </font>
    <font>
      <b/>
      <sz val="10"/>
      <color theme="1"/>
      <name val="Arial"/>
      <family val="2"/>
    </font>
    <font>
      <sz val="10"/>
      <name val="Calibri"/>
      <family val="2"/>
    </font>
    <font>
      <b/>
      <sz val="10"/>
      <name val="Tahoma"/>
      <family val="2"/>
    </font>
  </fonts>
  <fills count="3">
    <fill>
      <patternFill patternType="none"/>
    </fill>
    <fill>
      <patternFill patternType="gray125"/>
    </fill>
    <fill>
      <patternFill patternType="solid">
        <fgColor indexed="9"/>
        <bgColor indexed="64"/>
      </patternFill>
    </fill>
  </fills>
  <borders count="59">
    <border>
      <left/>
      <right/>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indexed="64"/>
      </right>
      <top/>
      <bottom/>
      <diagonal/>
    </border>
    <border>
      <left style="thin">
        <color auto="1"/>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top/>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style="thin">
        <color indexed="64"/>
      </top>
      <bottom/>
      <diagonal/>
    </border>
    <border>
      <left style="thin">
        <color indexed="8"/>
      </left>
      <right/>
      <top/>
      <bottom style="thin">
        <color indexed="8"/>
      </bottom>
      <diagonal/>
    </border>
    <border>
      <left style="thin">
        <color indexed="8"/>
      </left>
      <right style="thin">
        <color indexed="8"/>
      </right>
      <top/>
      <bottom style="thin">
        <color indexed="64"/>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64"/>
      </left>
      <right/>
      <top/>
      <bottom/>
      <diagonal/>
    </border>
    <border>
      <left style="thin">
        <color indexed="64"/>
      </left>
      <right style="thin">
        <color indexed="8"/>
      </right>
      <top style="thin">
        <color indexed="64"/>
      </top>
      <bottom style="thin">
        <color indexed="64"/>
      </bottom>
      <diagonal/>
    </border>
    <border>
      <left style="thin">
        <color indexed="64"/>
      </left>
      <right style="thin">
        <color indexed="64"/>
      </right>
      <top/>
      <bottom style="dotted">
        <color indexed="64"/>
      </bottom>
      <diagonal/>
    </border>
    <border>
      <left/>
      <right style="thin">
        <color indexed="8"/>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bottom/>
      <diagonal/>
    </border>
    <border>
      <left style="thin">
        <color auto="1"/>
      </left>
      <right/>
      <top/>
      <bottom style="dotted">
        <color indexed="64"/>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thin">
        <color indexed="23"/>
      </left>
      <right style="thin">
        <color indexed="23"/>
      </right>
      <top/>
      <bottom/>
      <diagonal/>
    </border>
    <border>
      <left style="thin">
        <color indexed="23"/>
      </left>
      <right/>
      <top/>
      <bottom/>
      <diagonal/>
    </border>
    <border>
      <left style="thin">
        <color indexed="23"/>
      </left>
      <right/>
      <top/>
      <bottom style="thin">
        <color indexed="64"/>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top style="thin">
        <color indexed="23"/>
      </top>
      <bottom/>
      <diagonal/>
    </border>
    <border>
      <left/>
      <right style="thin">
        <color indexed="23"/>
      </right>
      <top style="thin">
        <color indexed="23"/>
      </top>
      <bottom/>
      <diagonal/>
    </border>
    <border>
      <left/>
      <right style="thin">
        <color indexed="23"/>
      </right>
      <top/>
      <bottom/>
      <diagonal/>
    </border>
    <border>
      <left/>
      <right/>
      <top style="thin">
        <color indexed="23"/>
      </top>
      <bottom style="thin">
        <color indexed="23"/>
      </bottom>
      <diagonal/>
    </border>
  </borders>
  <cellStyleXfs count="21">
    <xf numFmtId="0" fontId="0" fillId="0" borderId="0"/>
    <xf numFmtId="166"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170" fontId="2" fillId="0" borderId="0" applyFont="0" applyFill="0" applyBorder="0" applyAlignment="0" applyProtection="0"/>
    <xf numFmtId="43" fontId="1" fillId="0" borderId="0" applyFont="0" applyFill="0" applyBorder="0" applyAlignment="0" applyProtection="0"/>
    <xf numFmtId="166" fontId="2" fillId="0" borderId="0" applyFont="0" applyFill="0" applyBorder="0" applyAlignment="0" applyProtection="0"/>
    <xf numFmtId="0" fontId="21" fillId="0" borderId="0"/>
    <xf numFmtId="0" fontId="22" fillId="0" borderId="0"/>
    <xf numFmtId="164" fontId="22" fillId="0" borderId="0" applyFont="0" applyFill="0" applyBorder="0" applyAlignment="0" applyProtection="0"/>
    <xf numFmtId="166" fontId="22" fillId="0" borderId="0" applyFont="0" applyFill="0" applyBorder="0" applyAlignment="0" applyProtection="0"/>
    <xf numFmtId="0" fontId="21" fillId="0" borderId="0"/>
    <xf numFmtId="0" fontId="1" fillId="0" borderId="0"/>
    <xf numFmtId="0" fontId="18" fillId="0" borderId="0"/>
    <xf numFmtId="166" fontId="6" fillId="0" borderId="0" applyFont="0" applyFill="0" applyBorder="0" applyAlignment="0" applyProtection="0"/>
    <xf numFmtId="0" fontId="6" fillId="0" borderId="0"/>
    <xf numFmtId="0" fontId="2" fillId="0" borderId="0"/>
    <xf numFmtId="4" fontId="40" fillId="2" borderId="0"/>
  </cellStyleXfs>
  <cellXfs count="567">
    <xf numFmtId="0" fontId="0" fillId="0" borderId="0" xfId="0"/>
    <xf numFmtId="165" fontId="6" fillId="0" borderId="10" xfId="3" applyNumberFormat="1" applyFont="1" applyFill="1" applyBorder="1" applyAlignment="1">
      <alignment vertical="center"/>
    </xf>
    <xf numFmtId="0" fontId="6" fillId="0" borderId="19" xfId="2" applyFont="1" applyBorder="1" applyAlignment="1">
      <alignment vertical="center"/>
    </xf>
    <xf numFmtId="0" fontId="6" fillId="0" borderId="19" xfId="2" applyFont="1" applyBorder="1" applyAlignment="1">
      <alignment horizontal="center" vertical="center"/>
    </xf>
    <xf numFmtId="0" fontId="2" fillId="0" borderId="0" xfId="6" applyAlignment="1">
      <alignment vertical="center"/>
    </xf>
    <xf numFmtId="0" fontId="2" fillId="0" borderId="11" xfId="0" applyFont="1" applyBorder="1" applyAlignment="1">
      <alignment horizontal="left" vertical="center" wrapText="1"/>
    </xf>
    <xf numFmtId="171" fontId="2" fillId="0" borderId="11" xfId="8" applyNumberFormat="1" applyFont="1" applyFill="1" applyBorder="1" applyAlignment="1">
      <alignment horizontal="righ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171" fontId="2" fillId="0" borderId="2" xfId="8" applyNumberFormat="1" applyFont="1" applyFill="1" applyBorder="1" applyAlignment="1">
      <alignment horizontal="right" vertical="center" wrapText="1"/>
    </xf>
    <xf numFmtId="0" fontId="6" fillId="0" borderId="11" xfId="0" applyFont="1" applyBorder="1" applyAlignment="1">
      <alignment horizontal="center" vertical="center" wrapText="1"/>
    </xf>
    <xf numFmtId="0" fontId="6" fillId="0" borderId="11" xfId="0" applyFont="1" applyBorder="1" applyAlignment="1">
      <alignment horizontal="left" vertical="center" wrapText="1"/>
    </xf>
    <xf numFmtId="171" fontId="6" fillId="0" borderId="11" xfId="8" applyNumberFormat="1" applyFont="1" applyFill="1" applyBorder="1" applyAlignment="1">
      <alignment horizontal="right" vertical="center" wrapText="1"/>
    </xf>
    <xf numFmtId="0" fontId="6" fillId="0" borderId="9" xfId="0" applyFont="1" applyBorder="1" applyAlignment="1">
      <alignment horizontal="center" vertical="center" wrapText="1"/>
    </xf>
    <xf numFmtId="0" fontId="5" fillId="0" borderId="9" xfId="0" applyFont="1" applyBorder="1" applyAlignment="1">
      <alignment horizontal="left" vertical="center" wrapText="1"/>
    </xf>
    <xf numFmtId="171" fontId="6" fillId="0" borderId="9" xfId="8" applyNumberFormat="1" applyFont="1" applyFill="1" applyBorder="1" applyAlignment="1">
      <alignment horizontal="right" vertical="center" wrapText="1"/>
    </xf>
    <xf numFmtId="171" fontId="5" fillId="0" borderId="9" xfId="8" applyNumberFormat="1" applyFont="1" applyFill="1" applyBorder="1" applyAlignment="1">
      <alignment horizontal="right" vertical="center" wrapText="1"/>
    </xf>
    <xf numFmtId="0" fontId="6" fillId="0" borderId="40" xfId="0" applyFont="1" applyBorder="1" applyAlignment="1">
      <alignment horizontal="left" vertical="center" wrapText="1"/>
    </xf>
    <xf numFmtId="0" fontId="6" fillId="0" borderId="40" xfId="0" applyFont="1" applyBorder="1" applyAlignment="1">
      <alignment horizontal="center" vertical="center" wrapText="1"/>
    </xf>
    <xf numFmtId="171" fontId="6" fillId="0" borderId="40" xfId="8" applyNumberFormat="1" applyFont="1" applyFill="1" applyBorder="1" applyAlignment="1">
      <alignment horizontal="right" vertical="center" wrapText="1"/>
    </xf>
    <xf numFmtId="0" fontId="6" fillId="0" borderId="12" xfId="0" applyFont="1" applyBorder="1" applyAlignment="1">
      <alignment horizontal="center" vertical="center" wrapText="1"/>
    </xf>
    <xf numFmtId="0" fontId="5" fillId="0" borderId="12" xfId="0" applyFont="1" applyBorder="1" applyAlignment="1">
      <alignment horizontal="left" vertical="center" wrapText="1"/>
    </xf>
    <xf numFmtId="171" fontId="6" fillId="0" borderId="12" xfId="8" applyNumberFormat="1" applyFont="1" applyFill="1" applyBorder="1" applyAlignment="1">
      <alignment horizontal="right" vertical="center" wrapText="1"/>
    </xf>
    <xf numFmtId="171" fontId="5" fillId="0" borderId="12" xfId="8" applyNumberFormat="1" applyFont="1" applyFill="1" applyBorder="1" applyAlignment="1">
      <alignment horizontal="right" vertical="center" wrapText="1"/>
    </xf>
    <xf numFmtId="0" fontId="13" fillId="0" borderId="9" xfId="0" applyFont="1" applyBorder="1" applyAlignment="1">
      <alignment vertical="center"/>
    </xf>
    <xf numFmtId="0" fontId="6" fillId="0" borderId="10" xfId="0" applyFont="1" applyBorder="1" applyAlignment="1">
      <alignment horizontal="center" vertical="center" wrapText="1"/>
    </xf>
    <xf numFmtId="171" fontId="6" fillId="0" borderId="10" xfId="8" applyNumberFormat="1" applyFont="1" applyFill="1" applyBorder="1" applyAlignment="1">
      <alignment horizontal="right" vertical="center" wrapText="1"/>
    </xf>
    <xf numFmtId="0" fontId="5" fillId="0" borderId="10" xfId="0" applyFont="1" applyBorder="1" applyAlignment="1">
      <alignment horizontal="left" vertical="center" wrapText="1"/>
    </xf>
    <xf numFmtId="171" fontId="5" fillId="0" borderId="10" xfId="8" applyNumberFormat="1" applyFont="1" applyFill="1" applyBorder="1" applyAlignment="1">
      <alignment horizontal="right" vertical="center" wrapText="1"/>
    </xf>
    <xf numFmtId="0" fontId="6" fillId="0" borderId="0" xfId="6" applyFont="1" applyAlignment="1">
      <alignment vertical="center"/>
    </xf>
    <xf numFmtId="0" fontId="31" fillId="0" borderId="10" xfId="0" applyFont="1" applyBorder="1" applyAlignment="1">
      <alignment vertical="center" wrapText="1"/>
    </xf>
    <xf numFmtId="0" fontId="13" fillId="0" borderId="10" xfId="0" applyFont="1" applyBorder="1" applyAlignment="1">
      <alignment horizontal="center" vertical="center"/>
    </xf>
    <xf numFmtId="43" fontId="13" fillId="0" borderId="10" xfId="8" applyFont="1" applyFill="1" applyBorder="1" applyAlignment="1">
      <alignment horizontal="right" vertical="center"/>
    </xf>
    <xf numFmtId="49" fontId="6" fillId="0" borderId="10" xfId="6" applyNumberFormat="1" applyFont="1" applyBorder="1" applyAlignment="1">
      <alignment horizontal="center" vertical="center"/>
    </xf>
    <xf numFmtId="0" fontId="13" fillId="0" borderId="10" xfId="0" applyFont="1" applyBorder="1" applyAlignment="1">
      <alignment vertical="center" wrapText="1"/>
    </xf>
    <xf numFmtId="0" fontId="6" fillId="0" borderId="10" xfId="2" applyFont="1" applyBorder="1" applyAlignment="1">
      <alignment horizontal="center" vertical="center"/>
    </xf>
    <xf numFmtId="0" fontId="31" fillId="0" borderId="10" xfId="2" applyFont="1" applyBorder="1" applyAlignment="1">
      <alignment vertical="center" wrapText="1"/>
    </xf>
    <xf numFmtId="0" fontId="33" fillId="0" borderId="10" xfId="10" applyFont="1" applyBorder="1" applyAlignment="1">
      <alignment vertical="center" wrapText="1"/>
    </xf>
    <xf numFmtId="0" fontId="34" fillId="0" borderId="10" xfId="14" applyFont="1" applyBorder="1" applyAlignment="1">
      <alignment horizontal="center" vertical="center" wrapText="1"/>
    </xf>
    <xf numFmtId="0" fontId="6" fillId="0" borderId="10" xfId="2" applyFont="1" applyBorder="1" applyAlignment="1">
      <alignment vertical="center" wrapText="1"/>
    </xf>
    <xf numFmtId="0" fontId="8" fillId="0" borderId="10" xfId="0" applyFont="1" applyBorder="1" applyAlignment="1">
      <alignment horizontal="left" vertical="center" wrapText="1"/>
    </xf>
    <xf numFmtId="0" fontId="6" fillId="0" borderId="10" xfId="0" applyFont="1" applyBorder="1" applyAlignment="1">
      <alignment horizontal="left" vertical="center" wrapText="1"/>
    </xf>
    <xf numFmtId="0" fontId="13" fillId="0" borderId="10" xfId="0" applyFont="1" applyBorder="1" applyAlignment="1">
      <alignment vertical="center"/>
    </xf>
    <xf numFmtId="0" fontId="36" fillId="0" borderId="0" xfId="6" applyFont="1" applyAlignment="1">
      <alignment vertical="center"/>
    </xf>
    <xf numFmtId="0" fontId="35" fillId="0" borderId="0" xfId="6" applyFont="1" applyAlignment="1">
      <alignment vertical="center"/>
    </xf>
    <xf numFmtId="0" fontId="6" fillId="0" borderId="44" xfId="0" applyFont="1" applyBorder="1" applyAlignment="1">
      <alignment horizontal="center" vertical="center" wrapText="1"/>
    </xf>
    <xf numFmtId="0" fontId="6" fillId="0" borderId="44" xfId="0" applyFont="1" applyBorder="1" applyAlignment="1">
      <alignment horizontal="left" vertical="center" wrapText="1"/>
    </xf>
    <xf numFmtId="171" fontId="6" fillId="0" borderId="44" xfId="8" applyNumberFormat="1" applyFont="1" applyFill="1" applyBorder="1" applyAlignment="1">
      <alignment horizontal="right" vertical="center" wrapText="1"/>
    </xf>
    <xf numFmtId="0" fontId="5" fillId="0" borderId="44" xfId="0" applyFont="1" applyBorder="1" applyAlignment="1">
      <alignment horizontal="left" vertical="center" wrapText="1"/>
    </xf>
    <xf numFmtId="171" fontId="5" fillId="0" borderId="44" xfId="8" applyNumberFormat="1" applyFont="1" applyFill="1" applyBorder="1" applyAlignment="1">
      <alignment horizontal="right" vertical="center" wrapText="1"/>
    </xf>
    <xf numFmtId="0" fontId="14" fillId="0" borderId="10" xfId="16" applyFont="1" applyBorder="1" applyAlignment="1">
      <alignment horizontal="center" vertical="center"/>
    </xf>
    <xf numFmtId="3" fontId="14" fillId="0" borderId="10" xfId="16" applyNumberFormat="1" applyFont="1" applyBorder="1" applyAlignment="1">
      <alignment horizontal="center" vertical="center"/>
    </xf>
    <xf numFmtId="167" fontId="14" fillId="0" borderId="10" xfId="16" applyNumberFormat="1" applyFont="1" applyBorder="1" applyAlignment="1">
      <alignment horizontal="center" vertical="center"/>
    </xf>
    <xf numFmtId="167" fontId="14" fillId="0" borderId="10" xfId="17" applyNumberFormat="1" applyFont="1" applyFill="1" applyBorder="1" applyAlignment="1">
      <alignment horizontal="right" vertical="center"/>
    </xf>
    <xf numFmtId="0" fontId="2" fillId="0" borderId="10" xfId="18" applyFont="1" applyBorder="1" applyAlignment="1">
      <alignment horizontal="center" vertical="center" wrapText="1"/>
    </xf>
    <xf numFmtId="1" fontId="2" fillId="0" borderId="10" xfId="17" applyNumberFormat="1" applyFont="1" applyFill="1" applyBorder="1" applyAlignment="1">
      <alignment horizontal="center" vertical="center" wrapText="1"/>
    </xf>
    <xf numFmtId="167" fontId="2" fillId="0" borderId="10" xfId="18" applyNumberFormat="1" applyFont="1" applyBorder="1" applyAlignment="1">
      <alignment horizontal="center" vertical="center" wrapText="1"/>
    </xf>
    <xf numFmtId="167" fontId="2" fillId="0" borderId="10" xfId="18" applyNumberFormat="1" applyFont="1" applyBorder="1" applyAlignment="1">
      <alignment horizontal="right" vertical="center" wrapText="1"/>
    </xf>
    <xf numFmtId="1" fontId="23" fillId="0" borderId="10" xfId="17" applyNumberFormat="1" applyFont="1" applyFill="1" applyBorder="1" applyAlignment="1">
      <alignment horizontal="center" vertical="center" wrapText="1"/>
    </xf>
    <xf numFmtId="167" fontId="14" fillId="0" borderId="12" xfId="18" applyNumberFormat="1" applyFont="1" applyBorder="1" applyAlignment="1">
      <alignment horizontal="right" vertical="center" wrapText="1"/>
    </xf>
    <xf numFmtId="0" fontId="23" fillId="0" borderId="10" xfId="18" applyFont="1" applyBorder="1" applyAlignment="1">
      <alignment horizontal="center" vertical="center" wrapText="1"/>
    </xf>
    <xf numFmtId="0" fontId="37" fillId="0" borderId="0" xfId="18" applyFont="1" applyAlignment="1">
      <alignment vertical="top"/>
    </xf>
    <xf numFmtId="2" fontId="2" fillId="0" borderId="10" xfId="18" quotePrefix="1" applyNumberFormat="1" applyFont="1" applyBorder="1" applyAlignment="1">
      <alignment horizontal="center" vertical="center" wrapText="1"/>
    </xf>
    <xf numFmtId="0" fontId="2" fillId="0" borderId="18" xfId="18" applyFont="1" applyBorder="1" applyAlignment="1">
      <alignment horizontal="center" vertical="center" wrapText="1"/>
    </xf>
    <xf numFmtId="1" fontId="2" fillId="0" borderId="0" xfId="17" applyNumberFormat="1" applyFont="1" applyFill="1" applyBorder="1" applyAlignment="1">
      <alignment horizontal="center" vertical="center" wrapText="1"/>
    </xf>
    <xf numFmtId="167" fontId="2" fillId="0" borderId="5" xfId="18" applyNumberFormat="1" applyFont="1" applyBorder="1" applyAlignment="1">
      <alignment horizontal="right" vertical="center" wrapText="1"/>
    </xf>
    <xf numFmtId="1" fontId="23" fillId="0" borderId="0" xfId="17" applyNumberFormat="1" applyFont="1" applyFill="1" applyBorder="1" applyAlignment="1">
      <alignment horizontal="center" vertical="center" wrapText="1"/>
    </xf>
    <xf numFmtId="1" fontId="2" fillId="0" borderId="5" xfId="17" applyNumberFormat="1" applyFont="1" applyFill="1" applyBorder="1" applyAlignment="1">
      <alignment horizontal="center" vertical="center" wrapText="1"/>
    </xf>
    <xf numFmtId="0" fontId="2" fillId="0" borderId="35" xfId="18" applyFont="1" applyBorder="1" applyAlignment="1">
      <alignment horizontal="right" vertical="center" wrapText="1"/>
    </xf>
    <xf numFmtId="0" fontId="2" fillId="0" borderId="11" xfId="18" applyFont="1" applyBorder="1" applyAlignment="1">
      <alignment horizontal="center" vertical="center" wrapText="1"/>
    </xf>
    <xf numFmtId="167" fontId="2" fillId="0" borderId="11" xfId="18" applyNumberFormat="1" applyFont="1" applyBorder="1" applyAlignment="1">
      <alignment horizontal="center" vertical="center" wrapText="1"/>
    </xf>
    <xf numFmtId="167" fontId="2" fillId="0" borderId="11" xfId="18" applyNumberFormat="1" applyFont="1" applyBorder="1" applyAlignment="1">
      <alignment horizontal="right" vertical="center" wrapText="1"/>
    </xf>
    <xf numFmtId="0" fontId="14" fillId="0" borderId="12" xfId="18" applyFont="1" applyBorder="1" applyAlignment="1">
      <alignment horizontal="left" vertical="center" wrapText="1"/>
    </xf>
    <xf numFmtId="0" fontId="2" fillId="0" borderId="10" xfId="18" applyFont="1" applyBorder="1" applyAlignment="1">
      <alignment vertical="center" wrapText="1"/>
    </xf>
    <xf numFmtId="0" fontId="2" fillId="0" borderId="10" xfId="18" quotePrefix="1" applyFont="1" applyBorder="1" applyAlignment="1">
      <alignment horizontal="center" vertical="center" wrapText="1"/>
    </xf>
    <xf numFmtId="0" fontId="2" fillId="0" borderId="10" xfId="18" applyFont="1" applyBorder="1" applyAlignment="1">
      <alignment horizontal="right" vertical="center" wrapText="1"/>
    </xf>
    <xf numFmtId="0" fontId="14" fillId="0" borderId="9" xfId="18" applyFont="1" applyBorder="1" applyAlignment="1">
      <alignment horizontal="left" vertical="center" wrapText="1"/>
    </xf>
    <xf numFmtId="167" fontId="14" fillId="0" borderId="9" xfId="18" applyNumberFormat="1" applyFont="1" applyBorder="1" applyAlignment="1">
      <alignment horizontal="right" vertical="center" wrapText="1"/>
    </xf>
    <xf numFmtId="0" fontId="14" fillId="0" borderId="10" xfId="18" applyFont="1" applyBorder="1" applyAlignment="1">
      <alignment horizontal="center" vertical="center" wrapText="1"/>
    </xf>
    <xf numFmtId="0" fontId="14" fillId="0" borderId="35" xfId="18" applyFont="1" applyBorder="1" applyAlignment="1">
      <alignment vertical="center" wrapText="1"/>
    </xf>
    <xf numFmtId="0" fontId="2" fillId="0" borderId="0" xfId="18" applyFont="1" applyAlignment="1">
      <alignment horizontal="center" vertical="center" wrapText="1"/>
    </xf>
    <xf numFmtId="167" fontId="2" fillId="0" borderId="0" xfId="18" applyNumberFormat="1" applyFont="1" applyAlignment="1">
      <alignment horizontal="center" vertical="center" wrapText="1"/>
    </xf>
    <xf numFmtId="0" fontId="6" fillId="0" borderId="35" xfId="18" applyBorder="1" applyAlignment="1">
      <alignment horizontal="center" vertical="center"/>
    </xf>
    <xf numFmtId="0" fontId="2" fillId="0" borderId="10" xfId="18" applyFont="1" applyBorder="1" applyAlignment="1">
      <alignment horizontal="center" vertical="center"/>
    </xf>
    <xf numFmtId="167" fontId="2" fillId="0" borderId="0" xfId="17" applyNumberFormat="1" applyFont="1" applyFill="1" applyBorder="1" applyAlignment="1">
      <alignment horizontal="center" vertical="center"/>
    </xf>
    <xf numFmtId="167" fontId="2" fillId="0" borderId="10" xfId="19" applyNumberFormat="1" applyBorder="1" applyAlignment="1">
      <alignment horizontal="right" vertical="center"/>
    </xf>
    <xf numFmtId="0" fontId="2" fillId="0" borderId="35" xfId="18" applyFont="1" applyBorder="1" applyAlignment="1">
      <alignment horizontal="center" vertical="center"/>
    </xf>
    <xf numFmtId="0" fontId="2" fillId="0" borderId="10" xfId="18" applyFont="1" applyBorder="1" applyAlignment="1">
      <alignment horizontal="left" vertical="center" wrapText="1"/>
    </xf>
    <xf numFmtId="0" fontId="2" fillId="0" borderId="0" xfId="18" applyFont="1" applyAlignment="1">
      <alignment horizontal="center" vertical="center"/>
    </xf>
    <xf numFmtId="1" fontId="2" fillId="0" borderId="0" xfId="18" applyNumberFormat="1" applyFont="1" applyAlignment="1">
      <alignment horizontal="center" vertical="center"/>
    </xf>
    <xf numFmtId="167" fontId="2" fillId="0" borderId="0" xfId="18" applyNumberFormat="1" applyFont="1" applyAlignment="1">
      <alignment horizontal="center" vertical="center"/>
    </xf>
    <xf numFmtId="167" fontId="2" fillId="0" borderId="0" xfId="18" applyNumberFormat="1" applyFont="1" applyAlignment="1">
      <alignment horizontal="right" vertical="center"/>
    </xf>
    <xf numFmtId="2" fontId="2" fillId="0" borderId="50" xfId="20" applyNumberFormat="1" applyFont="1" applyFill="1" applyBorder="1" applyAlignment="1">
      <alignment horizontal="left" wrapText="1"/>
    </xf>
    <xf numFmtId="37" fontId="2" fillId="0" borderId="50" xfId="20" applyNumberFormat="1" applyFont="1" applyFill="1" applyBorder="1" applyAlignment="1">
      <alignment horizontal="center"/>
    </xf>
    <xf numFmtId="4" fontId="2" fillId="0" borderId="50" xfId="20" applyFont="1" applyFill="1" applyBorder="1"/>
    <xf numFmtId="2" fontId="2" fillId="0" borderId="50" xfId="20" applyNumberFormat="1" applyFont="1" applyFill="1" applyBorder="1" applyAlignment="1">
      <alignment horizontal="center" vertical="center" wrapText="1"/>
    </xf>
    <xf numFmtId="1" fontId="2" fillId="0" borderId="50" xfId="20" applyNumberFormat="1" applyFont="1" applyFill="1" applyBorder="1" applyAlignment="1">
      <alignment horizontal="center" vertical="center" wrapText="1"/>
    </xf>
    <xf numFmtId="2" fontId="2" fillId="0" borderId="0" xfId="20" applyNumberFormat="1" applyFont="1" applyFill="1" applyAlignment="1">
      <alignment horizontal="left" wrapText="1"/>
    </xf>
    <xf numFmtId="2" fontId="2" fillId="0" borderId="0" xfId="20" applyNumberFormat="1" applyFont="1" applyFill="1" applyAlignment="1">
      <alignment horizontal="left" vertical="center" wrapText="1"/>
    </xf>
    <xf numFmtId="2" fontId="14" fillId="0" borderId="50" xfId="20" applyNumberFormat="1" applyFont="1" applyFill="1" applyBorder="1" applyAlignment="1">
      <alignment horizontal="left" vertical="center" wrapText="1"/>
    </xf>
    <xf numFmtId="2" fontId="14" fillId="0" borderId="50" xfId="20" applyNumberFormat="1" applyFont="1" applyFill="1" applyBorder="1" applyAlignment="1">
      <alignment horizontal="center" vertical="center" wrapText="1"/>
    </xf>
    <xf numFmtId="1" fontId="14" fillId="0" borderId="50" xfId="20" applyNumberFormat="1" applyFont="1" applyFill="1" applyBorder="1" applyAlignment="1">
      <alignment horizontal="center" vertical="center" wrapText="1"/>
    </xf>
    <xf numFmtId="1" fontId="2" fillId="0" borderId="50" xfId="20" quotePrefix="1" applyNumberFormat="1" applyFont="1" applyFill="1" applyBorder="1" applyAlignment="1">
      <alignment horizontal="center"/>
    </xf>
    <xf numFmtId="37" fontId="2" fillId="0" borderId="51" xfId="20" applyNumberFormat="1" applyFont="1" applyFill="1" applyBorder="1" applyAlignment="1">
      <alignment horizontal="center"/>
    </xf>
    <xf numFmtId="4" fontId="2" fillId="0" borderId="57" xfId="20" applyFont="1" applyFill="1" applyBorder="1"/>
    <xf numFmtId="1" fontId="14" fillId="0" borderId="50" xfId="20" quotePrefix="1" applyNumberFormat="1" applyFont="1" applyFill="1" applyBorder="1" applyAlignment="1">
      <alignment horizontal="center"/>
    </xf>
    <xf numFmtId="2" fontId="2" fillId="0" borderId="50" xfId="20" applyNumberFormat="1" applyFont="1" applyFill="1" applyBorder="1" applyAlignment="1">
      <alignment horizontal="left" vertical="center" wrapText="1"/>
    </xf>
    <xf numFmtId="2" fontId="14" fillId="0" borderId="0" xfId="20" applyNumberFormat="1" applyFont="1" applyFill="1" applyAlignment="1">
      <alignment horizontal="left" vertical="center" wrapText="1"/>
    </xf>
    <xf numFmtId="1" fontId="2" fillId="0" borderId="0" xfId="20" applyNumberFormat="1" applyFont="1" applyFill="1" applyAlignment="1">
      <alignment horizontal="center" vertical="center" wrapText="1"/>
    </xf>
    <xf numFmtId="2" fontId="38" fillId="0" borderId="50" xfId="20" applyNumberFormat="1" applyFont="1" applyFill="1" applyBorder="1" applyAlignment="1">
      <alignment horizontal="left" vertical="center" wrapText="1"/>
    </xf>
    <xf numFmtId="2" fontId="38" fillId="0" borderId="0" xfId="20" applyNumberFormat="1" applyFont="1" applyFill="1" applyAlignment="1">
      <alignment horizontal="left" vertical="center" wrapText="1"/>
    </xf>
    <xf numFmtId="2" fontId="14" fillId="0" borderId="50" xfId="20" quotePrefix="1" applyNumberFormat="1" applyFont="1" applyFill="1" applyBorder="1" applyAlignment="1">
      <alignment horizontal="center" vertical="center"/>
    </xf>
    <xf numFmtId="37" fontId="2" fillId="0" borderId="50" xfId="20" applyNumberFormat="1" applyFont="1" applyFill="1" applyBorder="1" applyAlignment="1">
      <alignment horizontal="center" vertical="center"/>
    </xf>
    <xf numFmtId="4" fontId="2" fillId="0" borderId="50" xfId="20" applyFont="1" applyFill="1" applyBorder="1" applyAlignment="1">
      <alignment vertical="center"/>
    </xf>
    <xf numFmtId="0" fontId="3" fillId="0" borderId="0" xfId="2" applyFont="1" applyAlignment="1">
      <alignment vertical="center"/>
    </xf>
    <xf numFmtId="0" fontId="5" fillId="0" borderId="0" xfId="2" applyFont="1" applyAlignment="1">
      <alignment vertical="center"/>
    </xf>
    <xf numFmtId="0" fontId="5" fillId="0" borderId="0" xfId="2" applyFont="1" applyAlignment="1">
      <alignment horizontal="center" vertical="center"/>
    </xf>
    <xf numFmtId="0" fontId="5" fillId="0" borderId="0" xfId="2" applyFont="1" applyAlignment="1">
      <alignment horizontal="right" vertical="center"/>
    </xf>
    <xf numFmtId="0" fontId="35" fillId="0" borderId="0" xfId="2" applyFont="1" applyAlignment="1">
      <alignment vertical="center"/>
    </xf>
    <xf numFmtId="164" fontId="5" fillId="0" borderId="0" xfId="2" applyNumberFormat="1" applyFont="1" applyAlignment="1">
      <alignment horizontal="center" vertical="center"/>
    </xf>
    <xf numFmtId="49" fontId="5" fillId="0" borderId="1" xfId="6" applyNumberFormat="1" applyFont="1" applyBorder="1" applyAlignment="1">
      <alignment horizontal="center" vertical="center" wrapText="1"/>
    </xf>
    <xf numFmtId="0" fontId="5" fillId="0" borderId="36" xfId="6" applyFont="1" applyBorder="1" applyAlignment="1">
      <alignment horizontal="left" vertical="center" wrapText="1"/>
    </xf>
    <xf numFmtId="0" fontId="5" fillId="0" borderId="38" xfId="6" applyFont="1" applyBorder="1" applyAlignment="1">
      <alignment horizontal="center" vertical="center"/>
    </xf>
    <xf numFmtId="3" fontId="5" fillId="0" borderId="2" xfId="6" applyNumberFormat="1" applyFont="1" applyBorder="1" applyAlignment="1">
      <alignment horizontal="center" vertical="center"/>
    </xf>
    <xf numFmtId="169" fontId="5" fillId="0" borderId="9" xfId="6" applyNumberFormat="1" applyFont="1" applyBorder="1" applyAlignment="1">
      <alignment horizontal="right" vertical="center"/>
    </xf>
    <xf numFmtId="169" fontId="5" fillId="0" borderId="3" xfId="6" applyNumberFormat="1" applyFont="1" applyBorder="1" applyAlignment="1">
      <alignment horizontal="right" vertical="center"/>
    </xf>
    <xf numFmtId="49" fontId="6" fillId="0" borderId="9" xfId="6" applyNumberFormat="1" applyFont="1" applyBorder="1" applyAlignment="1">
      <alignment horizontal="center" vertical="center"/>
    </xf>
    <xf numFmtId="0" fontId="6" fillId="0" borderId="9" xfId="6" applyFont="1" applyBorder="1" applyAlignment="1">
      <alignment horizontal="left" vertical="center" wrapText="1"/>
    </xf>
    <xf numFmtId="0" fontId="6" fillId="0" borderId="9" xfId="6" applyFont="1" applyBorder="1" applyAlignment="1">
      <alignment horizontal="center" vertical="center"/>
    </xf>
    <xf numFmtId="3" fontId="6" fillId="0" borderId="9" xfId="6" applyNumberFormat="1" applyFont="1" applyBorder="1" applyAlignment="1">
      <alignment horizontal="center" vertical="center"/>
    </xf>
    <xf numFmtId="169" fontId="6" fillId="0" borderId="9" xfId="6" applyNumberFormat="1" applyFont="1" applyBorder="1" applyAlignment="1">
      <alignment horizontal="right" vertical="center"/>
    </xf>
    <xf numFmtId="169" fontId="6" fillId="0" borderId="10" xfId="2" applyNumberFormat="1" applyFont="1" applyBorder="1" applyAlignment="1">
      <alignment horizontal="right" vertical="center"/>
    </xf>
    <xf numFmtId="166" fontId="6" fillId="0" borderId="10" xfId="1" applyFont="1" applyFill="1" applyBorder="1" applyAlignment="1" applyProtection="1">
      <alignment horizontal="right" vertical="center"/>
    </xf>
    <xf numFmtId="166" fontId="35" fillId="0" borderId="0" xfId="1" applyFont="1" applyFill="1" applyAlignment="1">
      <alignment vertical="center"/>
    </xf>
    <xf numFmtId="0" fontId="32" fillId="0" borderId="10" xfId="0" applyFont="1" applyBorder="1" applyAlignment="1">
      <alignment vertical="center" wrapText="1"/>
    </xf>
    <xf numFmtId="0" fontId="6" fillId="0" borderId="10" xfId="6" applyFont="1" applyBorder="1" applyAlignment="1">
      <alignment horizontal="center" vertical="center"/>
    </xf>
    <xf numFmtId="3" fontId="6" fillId="0" borderId="10" xfId="6" applyNumberFormat="1" applyFont="1" applyBorder="1" applyAlignment="1">
      <alignment horizontal="center" vertical="center"/>
    </xf>
    <xf numFmtId="169" fontId="6" fillId="0" borderId="10" xfId="6" applyNumberFormat="1" applyFont="1" applyBorder="1" applyAlignment="1">
      <alignment horizontal="right" vertical="center"/>
    </xf>
    <xf numFmtId="0" fontId="6" fillId="0" borderId="10" xfId="6" applyFont="1" applyBorder="1" applyAlignment="1">
      <alignment horizontal="left" vertical="center" wrapText="1"/>
    </xf>
    <xf numFmtId="0" fontId="36" fillId="0" borderId="0" xfId="0" applyFont="1" applyAlignment="1">
      <alignment vertical="center"/>
    </xf>
    <xf numFmtId="0" fontId="13" fillId="0" borderId="0" xfId="0" applyFont="1" applyAlignment="1">
      <alignment vertical="center"/>
    </xf>
    <xf numFmtId="169" fontId="6" fillId="0" borderId="10" xfId="9" applyNumberFormat="1" applyFont="1" applyFill="1" applyBorder="1" applyAlignment="1">
      <alignment horizontal="right" vertical="center"/>
    </xf>
    <xf numFmtId="0" fontId="8" fillId="0" borderId="10" xfId="2" applyFont="1" applyBorder="1" applyAlignment="1">
      <alignment vertical="center" wrapText="1"/>
    </xf>
    <xf numFmtId="166" fontId="13" fillId="0" borderId="10" xfId="9" applyFont="1" applyFill="1" applyBorder="1" applyAlignment="1">
      <alignment horizontal="right" vertical="center"/>
    </xf>
    <xf numFmtId="0" fontId="6" fillId="0" borderId="10" xfId="0" applyFont="1" applyBorder="1" applyAlignment="1">
      <alignment horizontal="center" vertical="center"/>
    </xf>
    <xf numFmtId="43" fontId="6" fillId="0" borderId="10" xfId="8" applyFont="1" applyFill="1" applyBorder="1" applyAlignment="1">
      <alignment horizontal="right" vertical="center"/>
    </xf>
    <xf numFmtId="0" fontId="6" fillId="0" borderId="10" xfId="0" applyFont="1" applyBorder="1" applyAlignment="1">
      <alignment vertical="center" wrapText="1"/>
    </xf>
    <xf numFmtId="0" fontId="24" fillId="0" borderId="0" xfId="0" applyFont="1" applyAlignment="1">
      <alignment horizontal="justify" vertical="top" wrapText="1"/>
    </xf>
    <xf numFmtId="2" fontId="25" fillId="0" borderId="10" xfId="0" applyNumberFormat="1" applyFont="1" applyBorder="1" applyAlignment="1">
      <alignment horizontal="center" vertical="top"/>
    </xf>
    <xf numFmtId="1" fontId="26" fillId="0" borderId="10" xfId="0" applyNumberFormat="1" applyFont="1" applyBorder="1" applyAlignment="1">
      <alignment vertical="top"/>
    </xf>
    <xf numFmtId="0" fontId="6" fillId="0" borderId="0" xfId="2" applyFont="1" applyAlignment="1">
      <alignment vertical="center" wrapText="1"/>
    </xf>
    <xf numFmtId="0" fontId="5" fillId="0" borderId="0" xfId="0" applyFont="1" applyAlignment="1">
      <alignment horizontal="justify" vertical="top" wrapText="1"/>
    </xf>
    <xf numFmtId="0" fontId="27" fillId="0" borderId="0" xfId="0" applyFont="1" applyAlignment="1">
      <alignment horizontal="justify" vertical="top" wrapText="1"/>
    </xf>
    <xf numFmtId="0" fontId="36" fillId="0" borderId="4" xfId="2" applyFont="1" applyBorder="1" applyAlignment="1">
      <alignment horizontal="center" vertical="center"/>
    </xf>
    <xf numFmtId="0" fontId="36" fillId="0" borderId="4" xfId="2" applyFont="1" applyBorder="1" applyAlignment="1">
      <alignment vertical="center" wrapText="1"/>
    </xf>
    <xf numFmtId="0" fontId="36" fillId="0" borderId="4" xfId="2" applyFont="1" applyBorder="1" applyAlignment="1">
      <alignment vertical="center"/>
    </xf>
    <xf numFmtId="0" fontId="13" fillId="0" borderId="10" xfId="2" applyFont="1" applyBorder="1" applyAlignment="1">
      <alignment vertical="center" wrapText="1"/>
    </xf>
    <xf numFmtId="166" fontId="6" fillId="0" borderId="10" xfId="1" applyFont="1" applyFill="1" applyBorder="1" applyAlignment="1" applyProtection="1">
      <alignment horizontal="center" vertical="center"/>
    </xf>
    <xf numFmtId="169" fontId="6" fillId="0" borderId="10" xfId="9" applyNumberFormat="1" applyFont="1" applyFill="1" applyBorder="1" applyAlignment="1">
      <alignment vertical="center"/>
    </xf>
    <xf numFmtId="0" fontId="6" fillId="0" borderId="44" xfId="2" applyFont="1" applyBorder="1" applyAlignment="1">
      <alignment horizontal="center" vertical="center"/>
    </xf>
    <xf numFmtId="0" fontId="6" fillId="0" borderId="44" xfId="2" applyFont="1" applyBorder="1" applyAlignment="1">
      <alignment vertical="center" wrapText="1"/>
    </xf>
    <xf numFmtId="169" fontId="6" fillId="0" borderId="44" xfId="2" applyNumberFormat="1" applyFont="1" applyBorder="1" applyAlignment="1">
      <alignment horizontal="right" vertical="center"/>
    </xf>
    <xf numFmtId="166" fontId="6" fillId="0" borderId="44" xfId="1" applyFont="1" applyFill="1" applyBorder="1" applyAlignment="1" applyProtection="1">
      <alignment horizontal="right" vertical="center"/>
    </xf>
    <xf numFmtId="169" fontId="6" fillId="0" borderId="44" xfId="9" applyNumberFormat="1" applyFont="1" applyFill="1" applyBorder="1" applyAlignment="1">
      <alignment horizontal="right" vertical="center"/>
    </xf>
    <xf numFmtId="0" fontId="12" fillId="0" borderId="10" xfId="2" applyFont="1" applyBorder="1" applyAlignment="1">
      <alignment vertical="center" wrapText="1"/>
    </xf>
    <xf numFmtId="0" fontId="8" fillId="0" borderId="10" xfId="2" applyFont="1" applyBorder="1" applyAlignment="1">
      <alignment horizontal="center" vertical="center"/>
    </xf>
    <xf numFmtId="169" fontId="8" fillId="0" borderId="10" xfId="9" applyNumberFormat="1" applyFont="1" applyFill="1" applyBorder="1" applyAlignment="1">
      <alignment horizontal="right" vertical="center"/>
    </xf>
    <xf numFmtId="0" fontId="19" fillId="0" borderId="4" xfId="2" applyFont="1" applyBorder="1" applyAlignment="1">
      <alignment vertical="center" wrapText="1"/>
    </xf>
    <xf numFmtId="0" fontId="2" fillId="0" borderId="4" xfId="2" applyBorder="1" applyAlignment="1">
      <alignment horizontal="center" vertical="center"/>
    </xf>
    <xf numFmtId="169" fontId="2" fillId="0" borderId="4" xfId="2" applyNumberFormat="1" applyBorder="1" applyAlignment="1">
      <alignment vertical="center"/>
    </xf>
    <xf numFmtId="0" fontId="2" fillId="0" borderId="4" xfId="2" applyBorder="1" applyAlignment="1">
      <alignment vertical="center" wrapText="1"/>
    </xf>
    <xf numFmtId="169" fontId="2" fillId="0" borderId="4" xfId="9" applyNumberFormat="1" applyFont="1" applyFill="1" applyBorder="1" applyAlignment="1">
      <alignment vertical="center"/>
    </xf>
    <xf numFmtId="9" fontId="2" fillId="0" borderId="4" xfId="2" applyNumberFormat="1" applyBorder="1" applyAlignment="1">
      <alignment horizontal="center" vertical="center"/>
    </xf>
    <xf numFmtId="172" fontId="33" fillId="0" borderId="10" xfId="14" applyNumberFormat="1" applyFont="1" applyBorder="1" applyAlignment="1">
      <alignment horizontal="center" vertical="center"/>
    </xf>
    <xf numFmtId="0" fontId="31" fillId="0" borderId="5" xfId="0" applyFont="1" applyBorder="1" applyAlignment="1">
      <alignment vertical="center" wrapText="1"/>
    </xf>
    <xf numFmtId="0" fontId="13" fillId="0" borderId="5" xfId="0" applyFont="1" applyBorder="1" applyAlignment="1">
      <alignment horizontal="center" vertical="center"/>
    </xf>
    <xf numFmtId="0" fontId="13" fillId="0" borderId="5" xfId="0" applyFont="1" applyBorder="1" applyAlignment="1">
      <alignment vertical="center" wrapText="1"/>
    </xf>
    <xf numFmtId="0" fontId="13" fillId="0" borderId="10" xfId="0" applyFont="1" applyBorder="1" applyAlignment="1">
      <alignment horizontal="left" vertical="center" wrapText="1"/>
    </xf>
    <xf numFmtId="0" fontId="32" fillId="0" borderId="5" xfId="0" applyFont="1" applyBorder="1" applyAlignment="1">
      <alignment vertical="center" wrapText="1"/>
    </xf>
    <xf numFmtId="0" fontId="8" fillId="0" borderId="5" xfId="2" applyFont="1" applyBorder="1" applyAlignment="1">
      <alignment vertical="center" wrapText="1"/>
    </xf>
    <xf numFmtId="0" fontId="6" fillId="0" borderId="5" xfId="2" applyFont="1" applyBorder="1" applyAlignment="1">
      <alignment horizontal="center" vertical="center"/>
    </xf>
    <xf numFmtId="0" fontId="5" fillId="0" borderId="10" xfId="2" applyFont="1" applyBorder="1" applyAlignment="1">
      <alignment vertical="center" wrapText="1"/>
    </xf>
    <xf numFmtId="0" fontId="28" fillId="0" borderId="46" xfId="0" applyFont="1" applyBorder="1" applyAlignment="1">
      <alignment vertical="center"/>
    </xf>
    <xf numFmtId="0" fontId="29" fillId="0" borderId="46" xfId="0" applyFont="1" applyBorder="1" applyAlignment="1">
      <alignment horizontal="center" vertical="center"/>
    </xf>
    <xf numFmtId="0" fontId="29" fillId="0" borderId="46" xfId="0" applyFont="1" applyBorder="1" applyAlignment="1">
      <alignment vertical="center"/>
    </xf>
    <xf numFmtId="0" fontId="30" fillId="0" borderId="46" xfId="0" applyFont="1" applyBorder="1" applyAlignment="1">
      <alignment vertical="center" wrapText="1"/>
    </xf>
    <xf numFmtId="166" fontId="13" fillId="0" borderId="44" xfId="9" applyFont="1" applyFill="1" applyBorder="1" applyAlignment="1">
      <alignment horizontal="right" vertical="center"/>
    </xf>
    <xf numFmtId="0" fontId="6" fillId="0" borderId="39" xfId="2" applyFont="1" applyBorder="1" applyAlignment="1">
      <alignment horizontal="center" vertical="center"/>
    </xf>
    <xf numFmtId="0" fontId="6" fillId="0" borderId="40" xfId="2" applyFont="1" applyBorder="1" applyAlignment="1">
      <alignment vertical="center" wrapText="1"/>
    </xf>
    <xf numFmtId="0" fontId="6" fillId="0" borderId="40" xfId="2" applyFont="1" applyBorder="1" applyAlignment="1">
      <alignment horizontal="center" vertical="center"/>
    </xf>
    <xf numFmtId="169" fontId="6" fillId="0" borderId="40" xfId="9" applyNumberFormat="1" applyFont="1" applyFill="1" applyBorder="1" applyAlignment="1">
      <alignment horizontal="right" vertical="center"/>
    </xf>
    <xf numFmtId="166" fontId="13" fillId="0" borderId="41" xfId="9" applyFont="1" applyFill="1" applyBorder="1" applyAlignment="1">
      <alignment horizontal="right" vertical="center"/>
    </xf>
    <xf numFmtId="0" fontId="6" fillId="0" borderId="10" xfId="2" applyFont="1" applyBorder="1" applyAlignment="1">
      <alignment horizontal="left" vertical="center" wrapText="1"/>
    </xf>
    <xf numFmtId="0" fontId="8" fillId="0" borderId="10" xfId="2" applyFont="1" applyBorder="1" applyAlignment="1">
      <alignment horizontal="left" vertical="center" wrapText="1"/>
    </xf>
    <xf numFmtId="0" fontId="1" fillId="0" borderId="0" xfId="15" applyAlignment="1">
      <alignment horizontal="justify" vertical="center" wrapText="1"/>
    </xf>
    <xf numFmtId="0" fontId="1" fillId="0" borderId="5" xfId="15" applyBorder="1" applyAlignment="1">
      <alignment vertical="center"/>
    </xf>
    <xf numFmtId="0" fontId="5" fillId="0" borderId="10" xfId="2" applyFont="1" applyBorder="1" applyAlignment="1">
      <alignment horizontal="left" vertical="center" wrapText="1"/>
    </xf>
    <xf numFmtId="49" fontId="6" fillId="0" borderId="0" xfId="6" applyNumberFormat="1" applyFont="1" applyAlignment="1">
      <alignment horizontal="left" vertical="center"/>
    </xf>
    <xf numFmtId="0" fontId="6" fillId="0" borderId="0" xfId="6" applyFont="1" applyAlignment="1">
      <alignment horizontal="left" vertical="center" wrapText="1"/>
    </xf>
    <xf numFmtId="0" fontId="6" fillId="0" borderId="0" xfId="6" applyFont="1" applyAlignment="1">
      <alignment horizontal="center" vertical="center"/>
    </xf>
    <xf numFmtId="3" fontId="6" fillId="0" borderId="0" xfId="6" applyNumberFormat="1" applyFont="1" applyAlignment="1">
      <alignment horizontal="center" vertical="center"/>
    </xf>
    <xf numFmtId="169" fontId="6" fillId="0" borderId="0" xfId="6" applyNumberFormat="1" applyFont="1" applyAlignment="1">
      <alignment horizontal="right" vertical="center"/>
    </xf>
    <xf numFmtId="2" fontId="14" fillId="0" borderId="0" xfId="20" applyNumberFormat="1" applyFont="1" applyFill="1" applyAlignment="1">
      <alignment vertical="top"/>
    </xf>
    <xf numFmtId="2" fontId="2" fillId="0" borderId="0" xfId="20" applyNumberFormat="1" applyFont="1" applyFill="1"/>
    <xf numFmtId="2" fontId="2" fillId="0" borderId="0" xfId="20" applyNumberFormat="1" applyFont="1" applyFill="1" applyAlignment="1">
      <alignment horizontal="center"/>
    </xf>
    <xf numFmtId="166" fontId="2" fillId="0" borderId="0" xfId="1" applyFont="1" applyFill="1"/>
    <xf numFmtId="2" fontId="14" fillId="0" borderId="0" xfId="20" applyNumberFormat="1" applyFont="1" applyFill="1"/>
    <xf numFmtId="2" fontId="21" fillId="0" borderId="0" xfId="20" applyNumberFormat="1" applyFont="1" applyFill="1"/>
    <xf numFmtId="15" fontId="14" fillId="0" borderId="0" xfId="20" applyNumberFormat="1" applyFont="1" applyFill="1" applyAlignment="1">
      <alignment horizontal="right"/>
    </xf>
    <xf numFmtId="2" fontId="42" fillId="0" borderId="0" xfId="20" applyNumberFormat="1" applyFont="1" applyFill="1"/>
    <xf numFmtId="2" fontId="43" fillId="0" borderId="0" xfId="20" applyNumberFormat="1" applyFont="1" applyFill="1"/>
    <xf numFmtId="2" fontId="14" fillId="0" borderId="48" xfId="20" applyNumberFormat="1" applyFont="1" applyFill="1" applyBorder="1" applyAlignment="1">
      <alignment horizontal="center" vertical="top" wrapText="1"/>
    </xf>
    <xf numFmtId="2" fontId="14" fillId="0" borderId="48" xfId="20" applyNumberFormat="1" applyFont="1" applyFill="1" applyBorder="1" applyAlignment="1">
      <alignment horizontal="left"/>
    </xf>
    <xf numFmtId="2" fontId="14" fillId="0" borderId="48" xfId="20" applyNumberFormat="1" applyFont="1" applyFill="1" applyBorder="1" applyAlignment="1">
      <alignment horizontal="center"/>
    </xf>
    <xf numFmtId="2" fontId="14" fillId="0" borderId="53" xfId="20" applyNumberFormat="1" applyFont="1" applyFill="1" applyBorder="1" applyAlignment="1">
      <alignment horizontal="center"/>
    </xf>
    <xf numFmtId="2" fontId="14" fillId="0" borderId="54" xfId="20" applyNumberFormat="1" applyFont="1" applyFill="1" applyBorder="1" applyAlignment="1">
      <alignment horizontal="center" wrapText="1"/>
    </xf>
    <xf numFmtId="2" fontId="14" fillId="0" borderId="48" xfId="20" applyNumberFormat="1" applyFont="1" applyFill="1" applyBorder="1" applyAlignment="1">
      <alignment horizontal="right" wrapText="1"/>
    </xf>
    <xf numFmtId="2" fontId="2" fillId="0" borderId="49" xfId="20" applyNumberFormat="1" applyFont="1" applyFill="1" applyBorder="1" applyAlignment="1">
      <alignment horizontal="center" vertical="top"/>
    </xf>
    <xf numFmtId="2" fontId="2" fillId="0" borderId="49" xfId="20" applyNumberFormat="1" applyFont="1" applyFill="1" applyBorder="1" applyAlignment="1">
      <alignment horizontal="left" wrapText="1"/>
    </xf>
    <xf numFmtId="37" fontId="2" fillId="0" borderId="49" xfId="20" applyNumberFormat="1" applyFont="1" applyFill="1" applyBorder="1" applyAlignment="1">
      <alignment horizontal="center"/>
    </xf>
    <xf numFmtId="37" fontId="2" fillId="0" borderId="55" xfId="20" applyNumberFormat="1" applyFont="1" applyFill="1" applyBorder="1" applyAlignment="1">
      <alignment horizontal="center"/>
    </xf>
    <xf numFmtId="4" fontId="2" fillId="0" borderId="56" xfId="20" applyFont="1" applyFill="1" applyBorder="1"/>
    <xf numFmtId="4" fontId="2" fillId="0" borderId="49" xfId="20" applyFont="1" applyFill="1" applyBorder="1"/>
    <xf numFmtId="2" fontId="2" fillId="0" borderId="50" xfId="20" applyNumberFormat="1" applyFont="1" applyFill="1" applyBorder="1" applyAlignment="1">
      <alignment horizontal="center" vertical="top"/>
    </xf>
    <xf numFmtId="2" fontId="14" fillId="0" borderId="0" xfId="20" applyNumberFormat="1" applyFont="1" applyFill="1" applyAlignment="1">
      <alignment horizontal="left" wrapText="1"/>
    </xf>
    <xf numFmtId="37" fontId="2" fillId="0" borderId="50" xfId="20" applyNumberFormat="1" applyFont="1" applyFill="1" applyBorder="1" applyAlignment="1">
      <alignment horizontal="center" wrapText="1"/>
    </xf>
    <xf numFmtId="37" fontId="14" fillId="0" borderId="50" xfId="20" applyNumberFormat="1" applyFont="1" applyFill="1" applyBorder="1" applyAlignment="1">
      <alignment horizontal="center" wrapText="1"/>
    </xf>
    <xf numFmtId="37" fontId="14" fillId="0" borderId="51" xfId="20" applyNumberFormat="1" applyFont="1" applyFill="1" applyBorder="1" applyAlignment="1">
      <alignment horizontal="center"/>
    </xf>
    <xf numFmtId="4" fontId="14" fillId="0" borderId="57" xfId="20" applyFont="1" applyFill="1" applyBorder="1"/>
    <xf numFmtId="4" fontId="14" fillId="0" borderId="50" xfId="20" applyFont="1" applyFill="1" applyBorder="1"/>
    <xf numFmtId="166" fontId="14" fillId="0" borderId="0" xfId="1" applyFont="1" applyFill="1"/>
    <xf numFmtId="4" fontId="2" fillId="0" borderId="50" xfId="20" applyFont="1" applyFill="1" applyBorder="1" applyAlignment="1">
      <alignment horizontal="right" indent="1"/>
    </xf>
    <xf numFmtId="172" fontId="14" fillId="0" borderId="50" xfId="20" quotePrefix="1" applyNumberFormat="1" applyFont="1" applyFill="1" applyBorder="1" applyAlignment="1">
      <alignment horizontal="center" vertical="top"/>
    </xf>
    <xf numFmtId="2" fontId="38" fillId="0" borderId="50" xfId="20" applyNumberFormat="1" applyFont="1" applyFill="1" applyBorder="1" applyAlignment="1">
      <alignment horizontal="left" wrapText="1"/>
    </xf>
    <xf numFmtId="37" fontId="2" fillId="0" borderId="51" xfId="20" applyNumberFormat="1" applyFont="1" applyFill="1" applyBorder="1" applyAlignment="1">
      <alignment horizontal="center" wrapText="1"/>
    </xf>
    <xf numFmtId="39" fontId="2" fillId="0" borderId="57" xfId="20" applyNumberFormat="1" applyFont="1" applyFill="1" applyBorder="1"/>
    <xf numFmtId="39" fontId="2" fillId="0" borderId="50" xfId="20" applyNumberFormat="1" applyFont="1" applyFill="1" applyBorder="1"/>
    <xf numFmtId="2" fontId="2" fillId="0" borderId="50" xfId="20" applyNumberFormat="1" applyFont="1" applyFill="1" applyBorder="1"/>
    <xf numFmtId="2" fontId="2" fillId="0" borderId="50" xfId="20" quotePrefix="1" applyNumberFormat="1" applyFont="1" applyFill="1" applyBorder="1" applyAlignment="1">
      <alignment horizontal="center" vertical="top"/>
    </xf>
    <xf numFmtId="2" fontId="14" fillId="0" borderId="50" xfId="20" applyNumberFormat="1" applyFont="1" applyFill="1" applyBorder="1"/>
    <xf numFmtId="2" fontId="2" fillId="0" borderId="50" xfId="20" applyNumberFormat="1" applyFont="1" applyFill="1" applyBorder="1" applyAlignment="1">
      <alignment wrapText="1"/>
    </xf>
    <xf numFmtId="2" fontId="2" fillId="0" borderId="53" xfId="20" applyNumberFormat="1" applyFont="1" applyFill="1" applyBorder="1" applyAlignment="1">
      <alignment horizontal="center" vertical="top"/>
    </xf>
    <xf numFmtId="39" fontId="2" fillId="0" borderId="54" xfId="20" applyNumberFormat="1" applyFont="1" applyFill="1" applyBorder="1"/>
    <xf numFmtId="39" fontId="14" fillId="0" borderId="48" xfId="20" applyNumberFormat="1" applyFont="1" applyFill="1" applyBorder="1"/>
    <xf numFmtId="2" fontId="2" fillId="0" borderId="0" xfId="20" applyNumberFormat="1" applyFont="1" applyFill="1" applyAlignment="1">
      <alignment vertical="top"/>
    </xf>
    <xf numFmtId="2" fontId="46" fillId="0" borderId="0" xfId="20" applyNumberFormat="1" applyFont="1" applyFill="1" applyAlignment="1">
      <alignment vertical="center"/>
    </xf>
    <xf numFmtId="2" fontId="40" fillId="0" borderId="0" xfId="20" applyNumberFormat="1" applyFill="1" applyAlignment="1">
      <alignment vertical="center"/>
    </xf>
    <xf numFmtId="2" fontId="40" fillId="0" borderId="0" xfId="20" applyNumberFormat="1" applyFill="1" applyAlignment="1">
      <alignment horizontal="center" vertical="center"/>
    </xf>
    <xf numFmtId="2" fontId="41" fillId="0" borderId="0" xfId="20" applyNumberFormat="1" applyFont="1" applyFill="1" applyAlignment="1">
      <alignment vertical="center"/>
    </xf>
    <xf numFmtId="2" fontId="2" fillId="0" borderId="0" xfId="20" applyNumberFormat="1" applyFont="1" applyFill="1" applyAlignment="1">
      <alignment vertical="center"/>
    </xf>
    <xf numFmtId="2" fontId="2" fillId="0" borderId="0" xfId="20" applyNumberFormat="1" applyFont="1" applyFill="1" applyAlignment="1">
      <alignment horizontal="center" vertical="center"/>
    </xf>
    <xf numFmtId="2" fontId="21" fillId="0" borderId="0" xfId="20" applyNumberFormat="1" applyFont="1" applyFill="1" applyAlignment="1">
      <alignment vertical="center"/>
    </xf>
    <xf numFmtId="15" fontId="41" fillId="0" borderId="0" xfId="20" applyNumberFormat="1" applyFont="1" applyFill="1" applyAlignment="1">
      <alignment vertical="center"/>
    </xf>
    <xf numFmtId="2" fontId="14" fillId="0" borderId="0" xfId="20" applyNumberFormat="1" applyFont="1" applyFill="1" applyAlignment="1">
      <alignment vertical="center"/>
    </xf>
    <xf numFmtId="2" fontId="42" fillId="0" borderId="0" xfId="20" applyNumberFormat="1" applyFont="1" applyFill="1" applyAlignment="1">
      <alignment horizontal="center" vertical="center"/>
    </xf>
    <xf numFmtId="2" fontId="43" fillId="0" borderId="0" xfId="20" applyNumberFormat="1" applyFont="1" applyFill="1" applyAlignment="1">
      <alignment vertical="center"/>
    </xf>
    <xf numFmtId="15" fontId="14" fillId="0" borderId="0" xfId="20" applyNumberFormat="1" applyFont="1" applyFill="1" applyAlignment="1">
      <alignment horizontal="right" vertical="center"/>
    </xf>
    <xf numFmtId="2" fontId="14" fillId="0" borderId="48" xfId="20" applyNumberFormat="1" applyFont="1" applyFill="1" applyBorder="1" applyAlignment="1">
      <alignment horizontal="center" vertical="center" wrapText="1"/>
    </xf>
    <xf numFmtId="2" fontId="14" fillId="0" borderId="48" xfId="20" applyNumberFormat="1" applyFont="1" applyFill="1" applyBorder="1" applyAlignment="1">
      <alignment horizontal="left" vertical="center"/>
    </xf>
    <xf numFmtId="2" fontId="14" fillId="0" borderId="48" xfId="20" applyNumberFormat="1" applyFont="1" applyFill="1" applyBorder="1" applyAlignment="1">
      <alignment horizontal="center" vertical="center"/>
    </xf>
    <xf numFmtId="2" fontId="2" fillId="0" borderId="49" xfId="20" applyNumberFormat="1" applyFont="1" applyFill="1" applyBorder="1" applyAlignment="1">
      <alignment horizontal="center" vertical="center"/>
    </xf>
    <xf numFmtId="2" fontId="2" fillId="0" borderId="49" xfId="20" applyNumberFormat="1" applyFont="1" applyFill="1" applyBorder="1" applyAlignment="1">
      <alignment horizontal="left" vertical="center" wrapText="1"/>
    </xf>
    <xf numFmtId="37" fontId="2" fillId="0" borderId="49" xfId="20" applyNumberFormat="1" applyFont="1" applyFill="1" applyBorder="1" applyAlignment="1">
      <alignment horizontal="center" vertical="center"/>
    </xf>
    <xf numFmtId="4" fontId="2" fillId="0" borderId="49" xfId="20" applyFont="1" applyFill="1" applyBorder="1" applyAlignment="1">
      <alignment vertical="center"/>
    </xf>
    <xf numFmtId="1" fontId="14" fillId="0" borderId="50" xfId="20" quotePrefix="1" applyNumberFormat="1" applyFont="1" applyFill="1" applyBorder="1" applyAlignment="1">
      <alignment horizontal="center" vertical="center"/>
    </xf>
    <xf numFmtId="2" fontId="2" fillId="0" borderId="50" xfId="20" applyNumberFormat="1" applyFont="1" applyFill="1" applyBorder="1" applyAlignment="1">
      <alignment horizontal="center" vertical="center"/>
    </xf>
    <xf numFmtId="39" fontId="2" fillId="0" borderId="50" xfId="20" applyNumberFormat="1" applyFont="1" applyFill="1" applyBorder="1" applyAlignment="1">
      <alignment horizontal="right" vertical="center" wrapText="1"/>
    </xf>
    <xf numFmtId="39" fontId="14" fillId="0" borderId="50" xfId="20" applyNumberFormat="1" applyFont="1" applyFill="1" applyBorder="1" applyAlignment="1">
      <alignment vertical="center"/>
    </xf>
    <xf numFmtId="2" fontId="2" fillId="0" borderId="50" xfId="20" quotePrefix="1" applyNumberFormat="1" applyFont="1" applyFill="1" applyBorder="1" applyAlignment="1">
      <alignment horizontal="center" vertical="center"/>
    </xf>
    <xf numFmtId="39" fontId="2" fillId="0" borderId="50" xfId="20" applyNumberFormat="1" applyFont="1" applyFill="1" applyBorder="1" applyAlignment="1">
      <alignment vertical="center"/>
    </xf>
    <xf numFmtId="1" fontId="2" fillId="0" borderId="50" xfId="20" quotePrefix="1" applyNumberFormat="1" applyFont="1" applyFill="1" applyBorder="1" applyAlignment="1">
      <alignment horizontal="center" vertical="center"/>
    </xf>
    <xf numFmtId="2" fontId="2" fillId="0" borderId="51" xfId="20" quotePrefix="1" applyNumberFormat="1" applyFont="1" applyFill="1" applyBorder="1" applyAlignment="1">
      <alignment horizontal="center" vertical="center"/>
    </xf>
    <xf numFmtId="2" fontId="2" fillId="0" borderId="52" xfId="20" quotePrefix="1" applyNumberFormat="1" applyFont="1" applyFill="1" applyBorder="1" applyAlignment="1">
      <alignment horizontal="center" vertical="center"/>
    </xf>
    <xf numFmtId="4" fontId="2" fillId="0" borderId="11" xfId="20" applyFont="1" applyFill="1" applyBorder="1" applyAlignment="1">
      <alignment vertical="center"/>
    </xf>
    <xf numFmtId="4" fontId="44" fillId="0" borderId="12" xfId="20" applyFont="1" applyFill="1" applyBorder="1" applyAlignment="1">
      <alignment horizontal="center" vertical="center" wrapText="1"/>
    </xf>
    <xf numFmtId="4" fontId="44" fillId="0" borderId="12" xfId="20" applyFont="1" applyFill="1" applyBorder="1" applyAlignment="1">
      <alignment vertical="center"/>
    </xf>
    <xf numFmtId="4" fontId="44" fillId="0" borderId="12" xfId="20" applyFont="1" applyFill="1" applyBorder="1" applyAlignment="1">
      <alignment horizontal="center" vertical="center"/>
    </xf>
    <xf numFmtId="4" fontId="44" fillId="0" borderId="10" xfId="20" applyFont="1" applyFill="1" applyBorder="1" applyAlignment="1">
      <alignment vertical="center" wrapText="1"/>
    </xf>
    <xf numFmtId="4" fontId="44" fillId="0" borderId="10" xfId="20" applyFont="1" applyFill="1" applyBorder="1" applyAlignment="1">
      <alignment vertical="center"/>
    </xf>
    <xf numFmtId="4" fontId="44" fillId="0" borderId="10" xfId="20" applyFont="1" applyFill="1" applyBorder="1" applyAlignment="1">
      <alignment horizontal="center" vertical="center"/>
    </xf>
    <xf numFmtId="3" fontId="44" fillId="0" borderId="10" xfId="20" quotePrefix="1" applyNumberFormat="1" applyFont="1" applyFill="1" applyBorder="1" applyAlignment="1">
      <alignment horizontal="center" vertical="center" wrapText="1"/>
    </xf>
    <xf numFmtId="4" fontId="19" fillId="0" borderId="10" xfId="20" applyFont="1" applyFill="1" applyBorder="1" applyAlignment="1">
      <alignment vertical="center"/>
    </xf>
    <xf numFmtId="4" fontId="44" fillId="0" borderId="10" xfId="20" applyFont="1" applyFill="1" applyBorder="1" applyAlignment="1">
      <alignment horizontal="center" vertical="center" wrapText="1"/>
    </xf>
    <xf numFmtId="4" fontId="19" fillId="0" borderId="0" xfId="20" applyFont="1" applyFill="1" applyAlignment="1">
      <alignment vertical="center"/>
    </xf>
    <xf numFmtId="4" fontId="18" fillId="0" borderId="10" xfId="20" applyFont="1" applyFill="1" applyBorder="1" applyAlignment="1">
      <alignment vertical="center"/>
    </xf>
    <xf numFmtId="4" fontId="18" fillId="0" borderId="10" xfId="20" applyFont="1" applyFill="1" applyBorder="1" applyAlignment="1">
      <alignment horizontal="center" vertical="center"/>
    </xf>
    <xf numFmtId="4" fontId="18" fillId="0" borderId="10" xfId="20" applyFont="1" applyFill="1" applyBorder="1" applyAlignment="1">
      <alignment horizontal="center" vertical="center" wrapText="1"/>
    </xf>
    <xf numFmtId="3" fontId="18" fillId="0" borderId="10" xfId="20" applyNumberFormat="1" applyFont="1" applyFill="1" applyBorder="1" applyAlignment="1">
      <alignment horizontal="center" vertical="center"/>
    </xf>
    <xf numFmtId="4" fontId="18" fillId="0" borderId="10" xfId="20" applyFont="1" applyFill="1" applyBorder="1" applyAlignment="1">
      <alignment vertical="center" wrapText="1"/>
    </xf>
    <xf numFmtId="4" fontId="18" fillId="0" borderId="11" xfId="20" applyFont="1" applyFill="1" applyBorder="1" applyAlignment="1">
      <alignment vertical="center"/>
    </xf>
    <xf numFmtId="2" fontId="14" fillId="0" borderId="48" xfId="20" applyNumberFormat="1" applyFont="1" applyFill="1" applyBorder="1" applyAlignment="1">
      <alignment horizontal="right" vertical="center" wrapText="1"/>
    </xf>
    <xf numFmtId="0" fontId="14" fillId="0" borderId="0" xfId="18" applyFont="1" applyAlignment="1">
      <alignment horizontal="left" vertical="center"/>
    </xf>
    <xf numFmtId="0" fontId="2" fillId="0" borderId="0" xfId="18" applyFont="1" applyAlignment="1">
      <alignment vertical="center" wrapText="1"/>
    </xf>
    <xf numFmtId="0" fontId="14" fillId="0" borderId="0" xfId="18" applyFont="1" applyAlignment="1">
      <alignment horizontal="left" vertical="center" wrapText="1"/>
    </xf>
    <xf numFmtId="0" fontId="14" fillId="0" borderId="10" xfId="16" applyFont="1" applyBorder="1" applyAlignment="1">
      <alignment horizontal="center" vertical="center" wrapText="1"/>
    </xf>
    <xf numFmtId="0" fontId="38" fillId="0" borderId="10" xfId="18" applyFont="1" applyBorder="1" applyAlignment="1">
      <alignment vertical="center" wrapText="1"/>
    </xf>
    <xf numFmtId="0" fontId="14" fillId="0" borderId="10" xfId="18" applyFont="1" applyBorder="1" applyAlignment="1">
      <alignment vertical="center" wrapText="1"/>
    </xf>
    <xf numFmtId="0" fontId="39" fillId="0" borderId="10" xfId="18" applyFont="1" applyBorder="1" applyAlignment="1">
      <alignment vertical="center" wrapText="1"/>
    </xf>
    <xf numFmtId="0" fontId="23" fillId="0" borderId="10" xfId="18" applyFont="1" applyBorder="1" applyAlignment="1">
      <alignment vertical="center" wrapText="1"/>
    </xf>
    <xf numFmtId="0" fontId="14" fillId="0" borderId="10" xfId="18" applyFont="1" applyBorder="1" applyAlignment="1">
      <alignment horizontal="left" vertical="center" wrapText="1"/>
    </xf>
    <xf numFmtId="0" fontId="2" fillId="0" borderId="10" xfId="18" applyFont="1" applyBorder="1" applyAlignment="1">
      <alignment horizontal="justify" vertical="center" wrapText="1"/>
    </xf>
    <xf numFmtId="0" fontId="14" fillId="0" borderId="10" xfId="18" quotePrefix="1" applyFont="1" applyBorder="1" applyAlignment="1">
      <alignment horizontal="center" vertical="center" wrapText="1"/>
    </xf>
    <xf numFmtId="0" fontId="23" fillId="0" borderId="10" xfId="18" applyFont="1" applyBorder="1" applyAlignment="1">
      <alignment horizontal="justify" vertical="center" wrapText="1"/>
    </xf>
    <xf numFmtId="2" fontId="2" fillId="0" borderId="10" xfId="18" applyNumberFormat="1" applyFont="1" applyBorder="1" applyAlignment="1">
      <alignment horizontal="center" vertical="center" wrapText="1"/>
    </xf>
    <xf numFmtId="0" fontId="14" fillId="0" borderId="18" xfId="18" applyFont="1" applyBorder="1" applyAlignment="1">
      <alignment vertical="center" wrapText="1"/>
    </xf>
    <xf numFmtId="0" fontId="2" fillId="0" borderId="18" xfId="18" applyFont="1" applyBorder="1" applyAlignment="1">
      <alignment vertical="center" wrapText="1"/>
    </xf>
    <xf numFmtId="0" fontId="2" fillId="0" borderId="20" xfId="18" applyFont="1" applyBorder="1" applyAlignment="1">
      <alignment vertical="center" wrapText="1"/>
    </xf>
    <xf numFmtId="2" fontId="14" fillId="0" borderId="10" xfId="18" applyNumberFormat="1" applyFont="1" applyBorder="1" applyAlignment="1">
      <alignment horizontal="center" vertical="center" wrapText="1"/>
    </xf>
    <xf numFmtId="0" fontId="14" fillId="0" borderId="20" xfId="18" applyFont="1" applyBorder="1" applyAlignment="1">
      <alignment vertical="center" wrapText="1"/>
    </xf>
    <xf numFmtId="0" fontId="2" fillId="0" borderId="35" xfId="18" applyFont="1" applyBorder="1" applyAlignment="1">
      <alignment vertical="center" wrapText="1"/>
    </xf>
    <xf numFmtId="0" fontId="2" fillId="0" borderId="0" xfId="18" applyFont="1" applyAlignment="1">
      <alignment horizontal="right" vertical="center" wrapText="1"/>
    </xf>
    <xf numFmtId="4" fontId="2" fillId="0" borderId="10" xfId="18" applyNumberFormat="1" applyFont="1" applyBorder="1" applyAlignment="1">
      <alignment horizontal="center" vertical="center" wrapText="1"/>
    </xf>
    <xf numFmtId="2" fontId="14" fillId="0" borderId="10" xfId="18" quotePrefix="1" applyNumberFormat="1" applyFont="1" applyBorder="1" applyAlignment="1">
      <alignment horizontal="center" vertical="center" wrapText="1"/>
    </xf>
    <xf numFmtId="0" fontId="2" fillId="0" borderId="35" xfId="18" applyFont="1" applyBorder="1" applyAlignment="1">
      <alignment horizontal="left" vertical="center" wrapText="1"/>
    </xf>
    <xf numFmtId="0" fontId="2" fillId="0" borderId="11" xfId="18" applyFont="1" applyBorder="1" applyAlignment="1">
      <alignment horizontal="right" vertical="center" wrapText="1"/>
    </xf>
    <xf numFmtId="172" fontId="14" fillId="0" borderId="10" xfId="18" quotePrefix="1" applyNumberFormat="1" applyFont="1" applyBorder="1" applyAlignment="1">
      <alignment horizontal="center" vertical="center" wrapText="1"/>
    </xf>
    <xf numFmtId="173" fontId="6" fillId="0" borderId="35" xfId="18" applyNumberFormat="1" applyBorder="1" applyAlignment="1">
      <alignment horizontal="center" vertical="center"/>
    </xf>
    <xf numFmtId="0" fontId="6" fillId="0" borderId="0" xfId="18" applyAlignment="1">
      <alignment horizontal="center" vertical="center"/>
    </xf>
    <xf numFmtId="0" fontId="6" fillId="0" borderId="10" xfId="18" applyBorder="1" applyAlignment="1">
      <alignment horizontal="center" vertical="center"/>
    </xf>
    <xf numFmtId="167" fontId="6" fillId="0" borderId="0" xfId="18" applyNumberFormat="1" applyAlignment="1">
      <alignment horizontal="center" vertical="center"/>
    </xf>
    <xf numFmtId="167" fontId="6" fillId="0" borderId="10" xfId="18" applyNumberFormat="1" applyBorder="1" applyAlignment="1">
      <alignment horizontal="right" vertical="center"/>
    </xf>
    <xf numFmtId="0" fontId="6" fillId="0" borderId="0" xfId="18" applyAlignment="1">
      <alignment horizontal="justify" vertical="justify"/>
    </xf>
    <xf numFmtId="0" fontId="2" fillId="0" borderId="35" xfId="18" applyFont="1" applyBorder="1" applyAlignment="1">
      <alignment horizontal="center" vertical="center" wrapText="1"/>
    </xf>
    <xf numFmtId="0" fontId="14" fillId="0" borderId="35" xfId="18" applyFont="1" applyBorder="1" applyAlignment="1">
      <alignment horizontal="center" vertical="center"/>
    </xf>
    <xf numFmtId="0" fontId="38" fillId="0" borderId="10" xfId="18" applyFont="1" applyBorder="1" applyAlignment="1">
      <alignment horizontal="left" vertical="center" wrapText="1"/>
    </xf>
    <xf numFmtId="167" fontId="2" fillId="0" borderId="10" xfId="18" applyNumberFormat="1" applyFont="1" applyBorder="1" applyAlignment="1">
      <alignment horizontal="right" vertical="center"/>
    </xf>
    <xf numFmtId="0" fontId="2" fillId="0" borderId="0" xfId="18" applyFont="1" applyAlignment="1">
      <alignment horizontal="justify" vertical="center"/>
    </xf>
    <xf numFmtId="0" fontId="2" fillId="0" borderId="10" xfId="18" applyFont="1" applyBorder="1" applyAlignment="1">
      <alignment vertical="center"/>
    </xf>
    <xf numFmtId="0" fontId="14" fillId="0" borderId="10" xfId="18" applyFont="1" applyBorder="1" applyAlignment="1">
      <alignment vertical="center"/>
    </xf>
    <xf numFmtId="0" fontId="6" fillId="0" borderId="9" xfId="18" applyBorder="1" applyAlignment="1">
      <alignment vertical="center" wrapText="1"/>
    </xf>
    <xf numFmtId="0" fontId="10" fillId="0" borderId="0" xfId="2" applyFont="1" applyAlignment="1">
      <alignment vertical="center"/>
    </xf>
    <xf numFmtId="0" fontId="14" fillId="0" borderId="0" xfId="2" applyFont="1" applyAlignment="1">
      <alignment vertical="center"/>
    </xf>
    <xf numFmtId="0" fontId="14" fillId="0" borderId="0" xfId="2" applyFont="1" applyAlignment="1">
      <alignment horizontal="right" vertical="center"/>
    </xf>
    <xf numFmtId="0" fontId="16" fillId="0" borderId="0" xfId="2" applyFont="1" applyAlignment="1">
      <alignment horizontal="center" vertical="center"/>
    </xf>
    <xf numFmtId="0" fontId="17" fillId="0" borderId="0" xfId="2" applyFont="1" applyAlignment="1">
      <alignment horizontal="right" vertical="center"/>
    </xf>
    <xf numFmtId="0" fontId="17" fillId="0" borderId="0" xfId="2" applyFont="1" applyAlignment="1">
      <alignment vertical="center"/>
    </xf>
    <xf numFmtId="49" fontId="14" fillId="0" borderId="1" xfId="6" applyNumberFormat="1" applyFont="1" applyBorder="1" applyAlignment="1">
      <alignment horizontal="center" vertical="center" wrapText="1"/>
    </xf>
    <xf numFmtId="0" fontId="14" fillId="0" borderId="36" xfId="6" applyFont="1" applyBorder="1" applyAlignment="1">
      <alignment horizontal="left" vertical="center" wrapText="1"/>
    </xf>
    <xf numFmtId="169" fontId="14" fillId="0" borderId="3" xfId="6" applyNumberFormat="1" applyFont="1" applyBorder="1" applyAlignment="1">
      <alignment horizontal="right" vertical="center"/>
    </xf>
    <xf numFmtId="49" fontId="2" fillId="0" borderId="9" xfId="6" applyNumberFormat="1" applyBorder="1" applyAlignment="1">
      <alignment horizontal="center" vertical="center"/>
    </xf>
    <xf numFmtId="0" fontId="2" fillId="0" borderId="9" xfId="6" applyBorder="1" applyAlignment="1">
      <alignment horizontal="left" vertical="center" wrapText="1"/>
    </xf>
    <xf numFmtId="169" fontId="2" fillId="0" borderId="9" xfId="6" applyNumberFormat="1" applyBorder="1" applyAlignment="1">
      <alignment horizontal="right" vertical="center"/>
    </xf>
    <xf numFmtId="49" fontId="2" fillId="0" borderId="37" xfId="6" applyNumberFormat="1" applyBorder="1" applyAlignment="1">
      <alignment horizontal="center" vertical="center"/>
    </xf>
    <xf numFmtId="0" fontId="2" fillId="0" borderId="47" xfId="0" applyFont="1" applyBorder="1" applyAlignment="1">
      <alignment vertical="center" wrapText="1"/>
    </xf>
    <xf numFmtId="165" fontId="6" fillId="0" borderId="37" xfId="7" applyNumberFormat="1" applyFont="1" applyFill="1" applyBorder="1" applyAlignment="1">
      <alignment horizontal="right" vertical="center"/>
    </xf>
    <xf numFmtId="49" fontId="2" fillId="0" borderId="10" xfId="6" applyNumberFormat="1" applyBorder="1" applyAlignment="1">
      <alignment horizontal="center" vertical="center"/>
    </xf>
    <xf numFmtId="0" fontId="2" fillId="0" borderId="35" xfId="0" applyFont="1" applyBorder="1" applyAlignment="1">
      <alignment vertical="center" wrapText="1"/>
    </xf>
    <xf numFmtId="165" fontId="6" fillId="0" borderId="10" xfId="7" applyNumberFormat="1" applyFont="1" applyFill="1" applyBorder="1" applyAlignment="1">
      <alignment horizontal="right" vertical="center"/>
    </xf>
    <xf numFmtId="0" fontId="2" fillId="0" borderId="37" xfId="2" applyBorder="1" applyAlignment="1">
      <alignment horizontal="center" vertical="center"/>
    </xf>
    <xf numFmtId="0" fontId="2" fillId="0" borderId="10" xfId="2" applyBorder="1" applyAlignment="1">
      <alignment horizontal="center" vertical="center"/>
    </xf>
    <xf numFmtId="0" fontId="2" fillId="0" borderId="4" xfId="0" applyFont="1" applyBorder="1" applyAlignment="1">
      <alignment vertical="center" wrapText="1"/>
    </xf>
    <xf numFmtId="165" fontId="6" fillId="0" borderId="10" xfId="2" applyNumberFormat="1" applyFont="1" applyBorder="1" applyAlignment="1">
      <alignment horizontal="right" vertical="center"/>
    </xf>
    <xf numFmtId="49" fontId="2" fillId="0" borderId="10" xfId="6" quotePrefix="1" applyNumberFormat="1" applyBorder="1" applyAlignment="1">
      <alignment horizontal="center" vertical="center"/>
    </xf>
    <xf numFmtId="0" fontId="18" fillId="0" borderId="10" xfId="0" applyFont="1" applyBorder="1" applyAlignment="1">
      <alignment vertical="center" wrapText="1"/>
    </xf>
    <xf numFmtId="0" fontId="18" fillId="0" borderId="0" xfId="0" applyFont="1" applyAlignment="1">
      <alignment vertical="center"/>
    </xf>
    <xf numFmtId="49" fontId="2" fillId="0" borderId="0" xfId="6" applyNumberFormat="1" applyAlignment="1">
      <alignment horizontal="left" vertical="center"/>
    </xf>
    <xf numFmtId="0" fontId="2" fillId="0" borderId="0" xfId="6" applyAlignment="1">
      <alignment horizontal="left" vertical="center" wrapText="1"/>
    </xf>
    <xf numFmtId="169" fontId="2" fillId="0" borderId="0" xfId="6" applyNumberFormat="1" applyAlignment="1">
      <alignment horizontal="right" vertical="center"/>
    </xf>
    <xf numFmtId="0" fontId="6" fillId="0" borderId="0" xfId="2" applyFont="1" applyAlignment="1">
      <alignment vertical="center"/>
    </xf>
    <xf numFmtId="166" fontId="6" fillId="0" borderId="0" xfId="1" applyFont="1" applyFill="1" applyAlignment="1" applyProtection="1">
      <alignment vertical="center"/>
    </xf>
    <xf numFmtId="167" fontId="6" fillId="0" borderId="0" xfId="2" applyNumberFormat="1" applyFont="1" applyAlignment="1">
      <alignment horizontal="right" vertical="center"/>
    </xf>
    <xf numFmtId="0" fontId="4" fillId="0" borderId="0" xfId="2" applyFont="1" applyAlignment="1">
      <alignment vertical="center"/>
    </xf>
    <xf numFmtId="0" fontId="6" fillId="0" borderId="0" xfId="2" applyFont="1" applyAlignment="1">
      <alignment horizontal="center" vertical="center"/>
    </xf>
    <xf numFmtId="0" fontId="8" fillId="0" borderId="0" xfId="2" applyFont="1" applyAlignment="1">
      <alignment vertical="center"/>
    </xf>
    <xf numFmtId="0" fontId="5" fillId="0" borderId="14" xfId="2" applyFont="1" applyBorder="1" applyAlignment="1">
      <alignment horizontal="center" vertical="center"/>
    </xf>
    <xf numFmtId="0" fontId="5" fillId="0" borderId="15" xfId="2" applyFont="1" applyBorder="1" applyAlignment="1">
      <alignment horizontal="center" vertical="center"/>
    </xf>
    <xf numFmtId="0" fontId="5" fillId="0" borderId="16" xfId="2" applyFont="1" applyBorder="1" applyAlignment="1">
      <alignment horizontal="center" vertical="center"/>
    </xf>
    <xf numFmtId="0" fontId="5" fillId="0" borderId="17" xfId="2" applyFont="1" applyBorder="1" applyAlignment="1">
      <alignment horizontal="center" vertical="center"/>
    </xf>
    <xf numFmtId="0" fontId="5" fillId="0" borderId="18" xfId="2" applyFont="1" applyBorder="1" applyAlignment="1">
      <alignment horizontal="center" vertical="center"/>
    </xf>
    <xf numFmtId="166" fontId="6" fillId="0" borderId="19" xfId="1" applyFont="1" applyFill="1" applyBorder="1" applyAlignment="1" applyProtection="1">
      <alignment vertical="center"/>
    </xf>
    <xf numFmtId="167" fontId="6" fillId="0" borderId="19" xfId="2" applyNumberFormat="1" applyFont="1" applyBorder="1" applyAlignment="1">
      <alignment horizontal="right" vertical="center"/>
    </xf>
    <xf numFmtId="0" fontId="6" fillId="0" borderId="20" xfId="2" applyFont="1" applyBorder="1" applyAlignment="1">
      <alignment horizontal="center" vertical="center"/>
    </xf>
    <xf numFmtId="0" fontId="8" fillId="0" borderId="19" xfId="2" applyFont="1" applyBorder="1" applyAlignment="1">
      <alignment vertical="center"/>
    </xf>
    <xf numFmtId="0" fontId="6" fillId="0" borderId="18" xfId="2" applyFont="1" applyBorder="1" applyAlignment="1">
      <alignment horizontal="center" vertical="center"/>
    </xf>
    <xf numFmtId="0" fontId="8" fillId="0" borderId="19" xfId="2" applyFont="1" applyBorder="1" applyAlignment="1">
      <alignment horizontal="left" vertical="center"/>
    </xf>
    <xf numFmtId="166" fontId="6" fillId="0" borderId="19" xfId="1" applyFont="1" applyFill="1" applyBorder="1" applyAlignment="1" applyProtection="1">
      <alignment horizontal="center" vertical="center"/>
    </xf>
    <xf numFmtId="166" fontId="6" fillId="0" borderId="19" xfId="1" applyFont="1" applyFill="1" applyBorder="1" applyAlignment="1" applyProtection="1">
      <alignment horizontal="right" vertical="center"/>
    </xf>
    <xf numFmtId="166" fontId="11" fillId="0" borderId="0" xfId="1" applyFont="1" applyFill="1" applyAlignment="1" applyProtection="1">
      <alignment vertical="center"/>
    </xf>
    <xf numFmtId="0" fontId="11" fillId="0" borderId="0" xfId="2" applyFont="1" applyAlignment="1">
      <alignment vertical="center"/>
    </xf>
    <xf numFmtId="0" fontId="6" fillId="0" borderId="19" xfId="2" applyFont="1" applyBorder="1" applyAlignment="1">
      <alignment horizontal="left" vertical="center"/>
    </xf>
    <xf numFmtId="168" fontId="6" fillId="0" borderId="19" xfId="2" applyNumberFormat="1" applyFont="1" applyBorder="1" applyAlignment="1">
      <alignment vertical="center"/>
    </xf>
    <xf numFmtId="0" fontId="6" fillId="0" borderId="18" xfId="2" applyFont="1" applyBorder="1" applyAlignment="1">
      <alignment vertical="center"/>
    </xf>
    <xf numFmtId="168" fontId="6" fillId="0" borderId="19" xfId="2" applyNumberFormat="1" applyFont="1" applyBorder="1" applyAlignment="1">
      <alignment horizontal="center" vertical="center"/>
    </xf>
    <xf numFmtId="166" fontId="6" fillId="0" borderId="33" xfId="1" applyFont="1" applyFill="1" applyBorder="1" applyAlignment="1" applyProtection="1">
      <alignment horizontal="right" vertical="center"/>
    </xf>
    <xf numFmtId="0" fontId="6" fillId="0" borderId="19" xfId="2" applyFont="1" applyBorder="1" applyAlignment="1">
      <alignment horizontal="justify" vertical="center" wrapText="1"/>
    </xf>
    <xf numFmtId="0" fontId="12" fillId="0" borderId="19" xfId="2" applyFont="1" applyBorder="1" applyAlignment="1">
      <alignment horizontal="left" vertical="center"/>
    </xf>
    <xf numFmtId="2" fontId="5" fillId="0" borderId="0" xfId="2" applyNumberFormat="1" applyFont="1" applyAlignment="1">
      <alignment horizontal="right" vertical="center"/>
    </xf>
    <xf numFmtId="166" fontId="6" fillId="0" borderId="0" xfId="1" applyFont="1" applyFill="1" applyBorder="1" applyAlignment="1" applyProtection="1">
      <alignment horizontal="center" vertical="center"/>
    </xf>
    <xf numFmtId="0" fontId="5" fillId="0" borderId="26" xfId="2" applyFont="1" applyBorder="1" applyAlignment="1">
      <alignment horizontal="center" vertical="center"/>
    </xf>
    <xf numFmtId="0" fontId="5" fillId="0" borderId="27" xfId="2" applyFont="1" applyBorder="1" applyAlignment="1">
      <alignment horizontal="center" vertical="center"/>
    </xf>
    <xf numFmtId="167" fontId="6" fillId="0" borderId="32" xfId="2" applyNumberFormat="1" applyFont="1" applyBorder="1" applyAlignment="1">
      <alignment horizontal="right" vertical="center"/>
    </xf>
    <xf numFmtId="166" fontId="6" fillId="0" borderId="0" xfId="1" applyFont="1" applyFill="1" applyBorder="1" applyAlignment="1" applyProtection="1">
      <alignment vertical="center"/>
    </xf>
    <xf numFmtId="0" fontId="6" fillId="0" borderId="19" xfId="2" applyFont="1" applyBorder="1" applyAlignment="1">
      <alignment horizontal="left" vertical="center" wrapText="1"/>
    </xf>
    <xf numFmtId="0" fontId="6" fillId="0" borderId="19" xfId="2" quotePrefix="1" applyFont="1" applyBorder="1" applyAlignment="1">
      <alignment horizontal="center" vertical="center"/>
    </xf>
    <xf numFmtId="167" fontId="6" fillId="0" borderId="19" xfId="2" applyNumberFormat="1" applyFont="1" applyBorder="1" applyAlignment="1">
      <alignment horizontal="center" vertical="center"/>
    </xf>
    <xf numFmtId="167" fontId="6" fillId="0" borderId="33" xfId="2" applyNumberFormat="1" applyFont="1" applyBorder="1" applyAlignment="1">
      <alignment horizontal="right" vertical="center"/>
    </xf>
    <xf numFmtId="0" fontId="5" fillId="0" borderId="10" xfId="0" applyFont="1" applyBorder="1" applyAlignment="1">
      <alignment horizontal="left" vertical="top" wrapText="1"/>
    </xf>
    <xf numFmtId="0" fontId="6" fillId="0" borderId="10" xfId="0" applyFont="1" applyBorder="1" applyAlignment="1">
      <alignment horizontal="center" vertical="top" wrapText="1"/>
    </xf>
    <xf numFmtId="0" fontId="6" fillId="0" borderId="10" xfId="0" applyFont="1" applyBorder="1" applyAlignment="1">
      <alignment horizontal="left" vertical="top" wrapText="1"/>
    </xf>
    <xf numFmtId="167" fontId="6" fillId="0" borderId="34" xfId="2" applyNumberFormat="1" applyFont="1" applyBorder="1" applyAlignment="1">
      <alignment horizontal="right" vertical="center"/>
    </xf>
    <xf numFmtId="166" fontId="6" fillId="0" borderId="35" xfId="1" applyFont="1" applyFill="1" applyBorder="1" applyAlignment="1">
      <alignment horizontal="left" vertical="center" wrapText="1"/>
    </xf>
    <xf numFmtId="0" fontId="6" fillId="0" borderId="9" xfId="0" applyFont="1" applyBorder="1" applyAlignment="1">
      <alignment horizontal="right" vertical="center" wrapText="1"/>
    </xf>
    <xf numFmtId="166" fontId="13" fillId="0" borderId="0" xfId="1" applyFont="1" applyFill="1" applyAlignment="1">
      <alignment vertical="center"/>
    </xf>
    <xf numFmtId="0" fontId="12" fillId="0" borderId="18" xfId="2" applyFont="1" applyBorder="1" applyAlignment="1">
      <alignment horizontal="center" vertical="center"/>
    </xf>
    <xf numFmtId="0" fontId="12" fillId="0" borderId="18" xfId="2" applyFont="1" applyBorder="1" applyAlignment="1">
      <alignment vertical="center"/>
    </xf>
    <xf numFmtId="0" fontId="12" fillId="0" borderId="19" xfId="2" applyFont="1" applyBorder="1" applyAlignment="1">
      <alignment horizontal="center" vertical="center"/>
    </xf>
    <xf numFmtId="166" fontId="12" fillId="0" borderId="0" xfId="1" applyFont="1" applyFill="1" applyAlignment="1" applyProtection="1">
      <alignment vertical="center"/>
    </xf>
    <xf numFmtId="167" fontId="6" fillId="0" borderId="10" xfId="2" applyNumberFormat="1" applyFont="1" applyBorder="1" applyAlignment="1">
      <alignment horizontal="right" vertical="center"/>
    </xf>
    <xf numFmtId="166" fontId="6" fillId="0" borderId="10" xfId="1" applyFont="1" applyFill="1" applyBorder="1" applyAlignment="1">
      <alignment horizontal="center" vertical="center" wrapText="1"/>
    </xf>
    <xf numFmtId="4" fontId="6" fillId="0" borderId="10" xfId="0" applyNumberFormat="1" applyFont="1" applyBorder="1" applyAlignment="1">
      <alignment horizontal="right" vertical="center" wrapText="1"/>
    </xf>
    <xf numFmtId="166" fontId="6" fillId="0" borderId="11" xfId="1" applyFont="1" applyFill="1" applyBorder="1" applyAlignment="1">
      <alignment horizontal="left" vertical="center" wrapText="1"/>
    </xf>
    <xf numFmtId="4" fontId="6" fillId="0" borderId="11" xfId="0" applyNumberFormat="1" applyFont="1" applyBorder="1" applyAlignment="1">
      <alignment horizontal="right" vertical="center" wrapText="1"/>
    </xf>
    <xf numFmtId="169" fontId="5" fillId="0" borderId="10" xfId="6" applyNumberFormat="1" applyFont="1" applyBorder="1" applyAlignment="1">
      <alignment horizontal="right" vertical="center"/>
    </xf>
    <xf numFmtId="169" fontId="5" fillId="0" borderId="11" xfId="6" applyNumberFormat="1" applyFont="1" applyBorder="1" applyAlignment="1">
      <alignment horizontal="right" vertical="center"/>
    </xf>
    <xf numFmtId="0" fontId="6" fillId="0" borderId="0" xfId="0" applyFont="1" applyAlignment="1">
      <alignment horizontal="left" vertical="center"/>
    </xf>
    <xf numFmtId="0" fontId="6" fillId="0" borderId="0" xfId="0" applyFont="1" applyAlignment="1">
      <alignment vertical="center"/>
    </xf>
    <xf numFmtId="166" fontId="6" fillId="0" borderId="0" xfId="1" applyFont="1" applyFill="1" applyAlignment="1">
      <alignment vertical="center"/>
    </xf>
    <xf numFmtId="0" fontId="6" fillId="0" borderId="0" xfId="0" applyFont="1" applyAlignment="1">
      <alignment horizontal="right" vertical="center"/>
    </xf>
    <xf numFmtId="0" fontId="3" fillId="0" borderId="4" xfId="2" applyFont="1" applyBorder="1" applyAlignment="1">
      <alignment horizontal="center" vertical="center"/>
    </xf>
    <xf numFmtId="0" fontId="3" fillId="0" borderId="0" xfId="2" applyFont="1" applyAlignment="1">
      <alignment horizontal="center" vertical="center"/>
    </xf>
    <xf numFmtId="164" fontId="3" fillId="0" borderId="5" xfId="2" applyNumberFormat="1" applyFont="1" applyBorder="1" applyAlignment="1">
      <alignment horizontal="center" vertical="center"/>
    </xf>
    <xf numFmtId="0" fontId="3" fillId="0" borderId="4" xfId="2" applyFont="1" applyBorder="1" applyAlignment="1">
      <alignment vertical="center"/>
    </xf>
    <xf numFmtId="0" fontId="6" fillId="0" borderId="6" xfId="2" applyFont="1" applyBorder="1" applyAlignment="1">
      <alignment vertical="center"/>
    </xf>
    <xf numFmtId="0" fontId="6" fillId="0" borderId="7" xfId="2" applyFont="1" applyBorder="1" applyAlignment="1">
      <alignment vertical="center"/>
    </xf>
    <xf numFmtId="0" fontId="6" fillId="0" borderId="4" xfId="2" applyFont="1" applyBorder="1" applyAlignment="1">
      <alignment vertical="center"/>
    </xf>
    <xf numFmtId="0" fontId="6" fillId="0" borderId="1" xfId="2" applyFont="1" applyBorder="1" applyAlignment="1">
      <alignment vertical="center"/>
    </xf>
    <xf numFmtId="0" fontId="6" fillId="0" borderId="2" xfId="2" applyFont="1" applyBorder="1" applyAlignment="1">
      <alignment vertical="center"/>
    </xf>
    <xf numFmtId="0" fontId="6" fillId="0" borderId="3" xfId="2" applyFont="1" applyBorder="1" applyAlignment="1">
      <alignment vertical="center"/>
    </xf>
    <xf numFmtId="0" fontId="5" fillId="0" borderId="9" xfId="2" applyFont="1" applyBorder="1" applyAlignment="1">
      <alignment horizontal="center" vertical="center"/>
    </xf>
    <xf numFmtId="0" fontId="5" fillId="0" borderId="4" xfId="2" applyFont="1" applyBorder="1" applyAlignment="1">
      <alignment vertical="center"/>
    </xf>
    <xf numFmtId="0" fontId="5" fillId="0" borderId="5" xfId="2" applyFont="1" applyBorder="1" applyAlignment="1">
      <alignment horizontal="center" vertical="center"/>
    </xf>
    <xf numFmtId="0" fontId="5" fillId="0" borderId="10" xfId="2" applyFont="1" applyBorder="1" applyAlignment="1">
      <alignment horizontal="right" vertical="center"/>
    </xf>
    <xf numFmtId="0" fontId="6" fillId="0" borderId="8" xfId="2" applyFont="1" applyBorder="1" applyAlignment="1">
      <alignment horizontal="center" vertical="center"/>
    </xf>
    <xf numFmtId="0" fontId="5" fillId="0" borderId="11" xfId="2" applyFont="1" applyBorder="1" applyAlignment="1">
      <alignment horizontal="center" vertical="center"/>
    </xf>
    <xf numFmtId="0" fontId="5" fillId="0" borderId="5" xfId="2" applyFont="1" applyBorder="1" applyAlignment="1">
      <alignment horizontal="center" vertical="center" wrapText="1"/>
    </xf>
    <xf numFmtId="165" fontId="5" fillId="0" borderId="10" xfId="3" applyNumberFormat="1" applyFont="1" applyFill="1" applyBorder="1" applyAlignment="1">
      <alignment vertical="center"/>
    </xf>
    <xf numFmtId="165" fontId="6" fillId="0" borderId="10" xfId="2" applyNumberFormat="1" applyFont="1" applyBorder="1" applyAlignment="1">
      <alignment vertical="center"/>
    </xf>
    <xf numFmtId="0" fontId="6" fillId="0" borderId="5" xfId="2" applyFont="1" applyBorder="1" applyAlignment="1">
      <alignment vertical="center"/>
    </xf>
    <xf numFmtId="0" fontId="7" fillId="0" borderId="4" xfId="2" applyFont="1" applyBorder="1" applyAlignment="1">
      <alignment vertical="center"/>
    </xf>
    <xf numFmtId="0" fontId="8" fillId="0" borderId="6" xfId="2" applyFont="1" applyBorder="1" applyAlignment="1">
      <alignment vertical="center"/>
    </xf>
    <xf numFmtId="0" fontId="6" fillId="0" borderId="8" xfId="2" applyFont="1" applyBorder="1" applyAlignment="1">
      <alignment vertical="center"/>
    </xf>
    <xf numFmtId="0" fontId="5" fillId="0" borderId="1" xfId="2" applyFont="1" applyBorder="1" applyAlignment="1">
      <alignment vertical="center"/>
    </xf>
    <xf numFmtId="0" fontId="5" fillId="0" borderId="2" xfId="2" applyFont="1" applyBorder="1" applyAlignment="1">
      <alignment vertical="center"/>
    </xf>
    <xf numFmtId="165" fontId="5" fillId="0" borderId="9" xfId="4" applyNumberFormat="1" applyFont="1" applyFill="1" applyBorder="1" applyAlignment="1">
      <alignment horizontal="right" vertical="center"/>
    </xf>
    <xf numFmtId="165" fontId="5" fillId="0" borderId="10" xfId="4" applyNumberFormat="1" applyFont="1" applyFill="1" applyBorder="1" applyAlignment="1">
      <alignment horizontal="right" vertical="center"/>
    </xf>
    <xf numFmtId="9" fontId="9" fillId="0" borderId="0" xfId="5" applyFont="1" applyFill="1" applyBorder="1" applyAlignment="1">
      <alignment vertical="center"/>
    </xf>
    <xf numFmtId="0" fontId="9" fillId="0" borderId="0" xfId="2" applyFont="1" applyAlignment="1">
      <alignment vertical="center"/>
    </xf>
    <xf numFmtId="165" fontId="5" fillId="0" borderId="11" xfId="4" applyNumberFormat="1" applyFont="1" applyFill="1" applyBorder="1" applyAlignment="1">
      <alignment horizontal="right" vertical="center"/>
    </xf>
    <xf numFmtId="165" fontId="5" fillId="0" borderId="12" xfId="4" applyNumberFormat="1" applyFont="1" applyFill="1" applyBorder="1" applyAlignment="1">
      <alignment horizontal="right" vertical="center"/>
    </xf>
    <xf numFmtId="164" fontId="6" fillId="0" borderId="12" xfId="2" applyNumberFormat="1" applyFont="1" applyBorder="1" applyAlignment="1">
      <alignment vertical="center"/>
    </xf>
    <xf numFmtId="164" fontId="6" fillId="0" borderId="0" xfId="2" applyNumberFormat="1" applyFont="1" applyAlignment="1">
      <alignment vertical="center"/>
    </xf>
    <xf numFmtId="4" fontId="44" fillId="0" borderId="12" xfId="20" applyFont="1" applyFill="1" applyBorder="1" applyAlignment="1">
      <alignment horizontal="right" vertical="center"/>
    </xf>
    <xf numFmtId="0" fontId="20" fillId="0" borderId="11" xfId="0" applyFont="1" applyBorder="1" applyAlignment="1">
      <alignment horizontal="center" vertical="center"/>
    </xf>
    <xf numFmtId="4" fontId="14" fillId="0" borderId="9" xfId="20" applyFont="1" applyFill="1" applyBorder="1" applyAlignment="1">
      <alignment vertical="center"/>
    </xf>
    <xf numFmtId="0" fontId="14" fillId="0" borderId="0" xfId="18" applyFont="1" applyAlignment="1">
      <alignment horizontal="center" vertical="center" wrapText="1"/>
    </xf>
    <xf numFmtId="0" fontId="14" fillId="0" borderId="0" xfId="18" applyFont="1" applyAlignment="1">
      <alignment horizontal="center" vertical="center"/>
    </xf>
    <xf numFmtId="1" fontId="14" fillId="0" borderId="0" xfId="18" applyNumberFormat="1" applyFont="1" applyAlignment="1">
      <alignment horizontal="center" vertical="center"/>
    </xf>
    <xf numFmtId="174" fontId="2" fillId="0" borderId="0" xfId="18" applyNumberFormat="1" applyFont="1" applyAlignment="1">
      <alignment horizontal="right" vertical="center"/>
    </xf>
    <xf numFmtId="0" fontId="2" fillId="0" borderId="0" xfId="18" applyFont="1" applyAlignment="1">
      <alignment vertical="top"/>
    </xf>
    <xf numFmtId="0" fontId="2" fillId="0" borderId="9" xfId="18" applyFont="1" applyBorder="1" applyAlignment="1">
      <alignment horizontal="center" vertical="center" wrapText="1"/>
    </xf>
    <xf numFmtId="0" fontId="2" fillId="0" borderId="43" xfId="18" applyFont="1" applyBorder="1" applyAlignment="1">
      <alignment horizontal="center" vertical="center" wrapText="1"/>
    </xf>
    <xf numFmtId="0" fontId="2" fillId="0" borderId="45" xfId="18" applyFont="1" applyBorder="1" applyAlignment="1">
      <alignment horizontal="left" vertical="center" wrapText="1"/>
    </xf>
    <xf numFmtId="0" fontId="2" fillId="0" borderId="45" xfId="18" applyFont="1" applyBorder="1" applyAlignment="1">
      <alignment horizontal="center" vertical="center" wrapText="1"/>
    </xf>
    <xf numFmtId="1" fontId="2" fillId="0" borderId="9" xfId="18" applyNumberFormat="1" applyFont="1" applyBorder="1" applyAlignment="1">
      <alignment horizontal="center" vertical="center" wrapText="1"/>
    </xf>
    <xf numFmtId="174" fontId="2" fillId="0" borderId="9" xfId="18" applyNumberFormat="1" applyFont="1" applyBorder="1" applyAlignment="1">
      <alignment horizontal="right" vertical="center" wrapText="1"/>
    </xf>
    <xf numFmtId="0" fontId="14" fillId="0" borderId="5" xfId="18" applyFont="1" applyBorder="1" applyAlignment="1">
      <alignment vertical="center" wrapText="1"/>
    </xf>
    <xf numFmtId="0" fontId="2" fillId="0" borderId="5" xfId="18" applyFont="1" applyBorder="1" applyAlignment="1">
      <alignment horizontal="center" vertical="center" wrapText="1"/>
    </xf>
    <xf numFmtId="174" fontId="2" fillId="0" borderId="10" xfId="18" applyNumberFormat="1" applyFont="1" applyBorder="1" applyAlignment="1">
      <alignment horizontal="right" vertical="center" wrapText="1"/>
    </xf>
    <xf numFmtId="0" fontId="2" fillId="0" borderId="5" xfId="18" applyFont="1" applyBorder="1" applyAlignment="1">
      <alignment vertical="center" wrapText="1"/>
    </xf>
    <xf numFmtId="174" fontId="2" fillId="0" borderId="10" xfId="18" applyNumberFormat="1" applyFont="1" applyBorder="1" applyAlignment="1">
      <alignment horizontal="right" vertical="center"/>
    </xf>
    <xf numFmtId="167" fontId="2" fillId="0" borderId="0" xfId="18" applyNumberFormat="1" applyFont="1" applyAlignment="1">
      <alignment vertical="top"/>
    </xf>
    <xf numFmtId="0" fontId="2" fillId="0" borderId="0" xfId="18" applyFont="1" applyAlignment="1">
      <alignment vertical="center"/>
    </xf>
    <xf numFmtId="174" fontId="14" fillId="0" borderId="10" xfId="18" applyNumberFormat="1" applyFont="1" applyBorder="1" applyAlignment="1">
      <alignment horizontal="right" vertical="center"/>
    </xf>
    <xf numFmtId="0" fontId="2" fillId="0" borderId="42" xfId="18" quotePrefix="1" applyFont="1" applyBorder="1" applyAlignment="1">
      <alignment horizontal="center" vertical="center" wrapText="1"/>
    </xf>
    <xf numFmtId="0" fontId="2" fillId="0" borderId="8" xfId="18" applyFont="1" applyBorder="1" applyAlignment="1">
      <alignment horizontal="right" vertical="center" wrapText="1"/>
    </xf>
    <xf numFmtId="174" fontId="14" fillId="0" borderId="12" xfId="18" applyNumberFormat="1" applyFont="1" applyBorder="1" applyAlignment="1">
      <alignment horizontal="right" vertical="center" wrapText="1"/>
    </xf>
    <xf numFmtId="0" fontId="2" fillId="0" borderId="0" xfId="18" applyFont="1" applyAlignment="1">
      <alignment horizontal="left" vertical="center" wrapText="1"/>
    </xf>
    <xf numFmtId="169" fontId="2" fillId="0" borderId="10" xfId="9" applyNumberFormat="1" applyFont="1" applyFill="1" applyBorder="1" applyAlignment="1">
      <alignment vertical="center"/>
    </xf>
    <xf numFmtId="166" fontId="2" fillId="0" borderId="10" xfId="1" applyFont="1" applyFill="1" applyBorder="1" applyAlignment="1">
      <alignment horizontal="right" vertical="center"/>
    </xf>
    <xf numFmtId="0" fontId="5" fillId="0" borderId="4" xfId="2" applyFont="1" applyBorder="1" applyAlignment="1">
      <alignment horizontal="left" vertical="center" wrapText="1"/>
    </xf>
    <xf numFmtId="0" fontId="5" fillId="0" borderId="0" xfId="2" applyFont="1" applyAlignment="1">
      <alignment horizontal="left" vertical="center" wrapText="1"/>
    </xf>
    <xf numFmtId="0" fontId="10" fillId="0" borderId="4" xfId="2" applyFont="1" applyBorder="1" applyAlignment="1">
      <alignment horizontal="left" vertical="center" wrapText="1"/>
    </xf>
    <xf numFmtId="0" fontId="10" fillId="0" borderId="0" xfId="2" applyFont="1" applyAlignment="1">
      <alignment horizontal="left" vertical="center" wrapText="1"/>
    </xf>
    <xf numFmtId="0" fontId="10" fillId="0" borderId="5" xfId="2" applyFont="1" applyBorder="1" applyAlignment="1">
      <alignment horizontal="left" vertical="center" wrapText="1"/>
    </xf>
    <xf numFmtId="0" fontId="3" fillId="0" borderId="1" xfId="2" applyFont="1" applyBorder="1" applyAlignment="1">
      <alignment horizontal="left" vertical="center" wrapText="1"/>
    </xf>
    <xf numFmtId="0" fontId="3" fillId="0" borderId="2" xfId="2" applyFont="1" applyBorder="1" applyAlignment="1">
      <alignment horizontal="left" vertical="center" wrapText="1"/>
    </xf>
    <xf numFmtId="0" fontId="3" fillId="0" borderId="3" xfId="2" applyFont="1" applyBorder="1" applyAlignment="1">
      <alignment horizontal="left" vertical="center" wrapText="1"/>
    </xf>
    <xf numFmtId="0" fontId="3" fillId="0" borderId="4" xfId="2" applyFont="1" applyBorder="1" applyAlignment="1">
      <alignment horizontal="left" vertical="center" wrapText="1"/>
    </xf>
    <xf numFmtId="0" fontId="3" fillId="0" borderId="0" xfId="2" applyFont="1" applyAlignment="1">
      <alignment horizontal="left" vertical="center" wrapText="1"/>
    </xf>
    <xf numFmtId="0" fontId="3" fillId="0" borderId="5" xfId="2" applyFont="1" applyBorder="1" applyAlignment="1">
      <alignment horizontal="left" vertical="center" wrapText="1"/>
    </xf>
    <xf numFmtId="0" fontId="15" fillId="0" borderId="4" xfId="2" applyFont="1" applyBorder="1" applyAlignment="1">
      <alignment horizontal="left" vertical="center" wrapText="1"/>
    </xf>
    <xf numFmtId="0" fontId="15" fillId="0" borderId="0" xfId="2" applyFont="1" applyAlignment="1">
      <alignment horizontal="left" vertical="center" wrapText="1"/>
    </xf>
    <xf numFmtId="0" fontId="15" fillId="0" borderId="5" xfId="2" applyFont="1" applyBorder="1" applyAlignment="1">
      <alignment horizontal="left" vertical="center" wrapText="1"/>
    </xf>
    <xf numFmtId="0" fontId="5" fillId="0" borderId="5" xfId="2" applyFont="1" applyBorder="1" applyAlignment="1">
      <alignment horizontal="center" vertical="center"/>
    </xf>
    <xf numFmtId="0" fontId="5" fillId="0" borderId="8" xfId="2" applyFont="1" applyBorder="1" applyAlignment="1">
      <alignment horizontal="center" vertical="center"/>
    </xf>
    <xf numFmtId="0" fontId="5" fillId="0" borderId="42" xfId="6" applyFont="1" applyBorder="1" applyAlignment="1">
      <alignment horizontal="left" vertical="center" wrapText="1"/>
    </xf>
    <xf numFmtId="0" fontId="5" fillId="0" borderId="7" xfId="6" applyFont="1" applyBorder="1" applyAlignment="1">
      <alignment horizontal="left" vertical="center" wrapText="1"/>
    </xf>
    <xf numFmtId="0" fontId="5" fillId="0" borderId="8" xfId="6" applyFont="1" applyBorder="1" applyAlignment="1">
      <alignment horizontal="left" vertical="center" wrapText="1"/>
    </xf>
    <xf numFmtId="0" fontId="5" fillId="0" borderId="0" xfId="2" applyFont="1" applyAlignment="1">
      <alignment horizontal="center" vertical="center" wrapText="1"/>
    </xf>
    <xf numFmtId="0" fontId="5" fillId="0" borderId="13" xfId="2" applyFont="1" applyBorder="1" applyAlignment="1">
      <alignment horizontal="center" vertical="center" wrapText="1"/>
    </xf>
    <xf numFmtId="0" fontId="5" fillId="0" borderId="14" xfId="2" applyFont="1" applyBorder="1" applyAlignment="1">
      <alignment horizontal="left" vertical="center"/>
    </xf>
    <xf numFmtId="0" fontId="6" fillId="0" borderId="16" xfId="2" applyFont="1" applyBorder="1" applyAlignment="1">
      <alignment horizontal="left" vertical="center"/>
    </xf>
    <xf numFmtId="0" fontId="5" fillId="0" borderId="14" xfId="2" applyFont="1" applyBorder="1" applyAlignment="1">
      <alignment horizontal="center" vertical="center"/>
    </xf>
    <xf numFmtId="0" fontId="6" fillId="0" borderId="16" xfId="2" applyFont="1" applyBorder="1" applyAlignment="1">
      <alignment vertical="center"/>
    </xf>
    <xf numFmtId="166" fontId="5" fillId="0" borderId="14" xfId="1" applyFont="1" applyFill="1" applyBorder="1" applyAlignment="1" applyProtection="1">
      <alignment horizontal="center" vertical="center"/>
    </xf>
    <xf numFmtId="166" fontId="5" fillId="0" borderId="16" xfId="1" applyFont="1" applyFill="1" applyBorder="1" applyAlignment="1" applyProtection="1">
      <alignment horizontal="center" vertical="center"/>
    </xf>
    <xf numFmtId="167" fontId="5" fillId="0" borderId="14" xfId="2" applyNumberFormat="1" applyFont="1" applyBorder="1" applyAlignment="1">
      <alignment horizontal="right" vertical="center"/>
    </xf>
    <xf numFmtId="167" fontId="5" fillId="0" borderId="16" xfId="2" applyNumberFormat="1" applyFont="1" applyBorder="1" applyAlignment="1">
      <alignment horizontal="right" vertical="center"/>
    </xf>
    <xf numFmtId="2" fontId="5" fillId="0" borderId="28" xfId="2" applyNumberFormat="1" applyFont="1" applyBorder="1" applyAlignment="1">
      <alignment horizontal="left" vertical="center"/>
    </xf>
    <xf numFmtId="2" fontId="5" fillId="0" borderId="29" xfId="2" applyNumberFormat="1" applyFont="1" applyBorder="1" applyAlignment="1">
      <alignment horizontal="left" vertical="center"/>
    </xf>
    <xf numFmtId="2" fontId="5" fillId="0" borderId="27" xfId="2" applyNumberFormat="1" applyFont="1" applyBorder="1" applyAlignment="1">
      <alignment horizontal="left" vertical="center"/>
    </xf>
    <xf numFmtId="2" fontId="5" fillId="0" borderId="24" xfId="2" applyNumberFormat="1" applyFont="1" applyBorder="1" applyAlignment="1">
      <alignment horizontal="left" vertical="center"/>
    </xf>
    <xf numFmtId="2" fontId="5" fillId="0" borderId="13" xfId="2" applyNumberFormat="1" applyFont="1" applyBorder="1" applyAlignment="1">
      <alignment horizontal="left" vertical="center"/>
    </xf>
    <xf numFmtId="2" fontId="5" fillId="0" borderId="17" xfId="2" applyNumberFormat="1" applyFont="1" applyBorder="1" applyAlignment="1">
      <alignment horizontal="left" vertical="center"/>
    </xf>
    <xf numFmtId="167" fontId="5" fillId="0" borderId="30" xfId="2" applyNumberFormat="1" applyFont="1" applyBorder="1" applyAlignment="1">
      <alignment horizontal="right" vertical="center"/>
    </xf>
    <xf numFmtId="167" fontId="5" fillId="0" borderId="31" xfId="2" applyNumberFormat="1" applyFont="1" applyBorder="1" applyAlignment="1">
      <alignment horizontal="right" vertical="center"/>
    </xf>
    <xf numFmtId="0" fontId="6" fillId="0" borderId="18" xfId="2" applyFont="1" applyBorder="1" applyAlignment="1">
      <alignment horizontal="left" vertical="center" wrapText="1"/>
    </xf>
    <xf numFmtId="0" fontId="6" fillId="0" borderId="18" xfId="2" applyFont="1" applyBorder="1" applyAlignment="1">
      <alignment horizontal="justify" vertical="center" wrapText="1"/>
    </xf>
    <xf numFmtId="0" fontId="12" fillId="0" borderId="18" xfId="2" applyFont="1" applyBorder="1" applyAlignment="1">
      <alignment vertical="center" wrapText="1"/>
    </xf>
    <xf numFmtId="2" fontId="5" fillId="0" borderId="21" xfId="2" applyNumberFormat="1" applyFont="1" applyBorder="1" applyAlignment="1">
      <alignment horizontal="left" vertical="center"/>
    </xf>
    <xf numFmtId="2" fontId="5" fillId="0" borderId="22" xfId="2" applyNumberFormat="1" applyFont="1" applyBorder="1" applyAlignment="1">
      <alignment horizontal="left" vertical="center"/>
    </xf>
    <xf numFmtId="2" fontId="5" fillId="0" borderId="15" xfId="2" applyNumberFormat="1" applyFont="1" applyBorder="1" applyAlignment="1">
      <alignment horizontal="left" vertical="center"/>
    </xf>
    <xf numFmtId="167" fontId="5" fillId="0" borderId="23" xfId="2" applyNumberFormat="1" applyFont="1" applyBorder="1" applyAlignment="1">
      <alignment horizontal="right" vertical="center"/>
    </xf>
    <xf numFmtId="167" fontId="5" fillId="0" borderId="25" xfId="2" applyNumberFormat="1" applyFont="1" applyBorder="1" applyAlignment="1">
      <alignment horizontal="right" vertical="center"/>
    </xf>
    <xf numFmtId="0" fontId="5" fillId="0" borderId="26" xfId="2" applyFont="1" applyBorder="1" applyAlignment="1">
      <alignment horizontal="left" vertical="center"/>
    </xf>
    <xf numFmtId="0" fontId="5" fillId="0" borderId="26" xfId="2" applyFont="1" applyBorder="1" applyAlignment="1">
      <alignment horizontal="center" vertical="center"/>
    </xf>
    <xf numFmtId="166" fontId="5" fillId="0" borderId="26" xfId="1" applyFont="1" applyFill="1" applyBorder="1" applyAlignment="1" applyProtection="1">
      <alignment horizontal="center" vertical="center"/>
    </xf>
    <xf numFmtId="0" fontId="5" fillId="0" borderId="26" xfId="2" applyFont="1" applyBorder="1" applyAlignment="1">
      <alignment horizontal="right" vertical="center"/>
    </xf>
    <xf numFmtId="0" fontId="5" fillId="0" borderId="16" xfId="2" applyFont="1" applyBorder="1" applyAlignment="1">
      <alignment horizontal="right" vertical="center"/>
    </xf>
    <xf numFmtId="0" fontId="5" fillId="0" borderId="9" xfId="6" applyFont="1" applyBorder="1" applyAlignment="1">
      <alignment horizontal="left" vertical="center" wrapText="1"/>
    </xf>
    <xf numFmtId="0" fontId="5" fillId="0" borderId="10" xfId="6" applyFont="1" applyBorder="1" applyAlignment="1">
      <alignment horizontal="left" vertical="center" wrapText="1"/>
    </xf>
    <xf numFmtId="4" fontId="14" fillId="0" borderId="0" xfId="6" applyNumberFormat="1" applyFont="1" applyAlignment="1">
      <alignment horizontal="center" vertical="center"/>
    </xf>
    <xf numFmtId="0" fontId="2" fillId="0" borderId="0" xfId="6" applyAlignment="1">
      <alignment horizontal="center" vertical="center"/>
    </xf>
    <xf numFmtId="4" fontId="5" fillId="0" borderId="0" xfId="6" applyNumberFormat="1" applyFont="1" applyAlignment="1">
      <alignment horizontal="center" vertical="center"/>
    </xf>
    <xf numFmtId="0" fontId="6" fillId="0" borderId="0" xfId="6" applyFont="1" applyAlignment="1">
      <alignment horizontal="center" vertical="center"/>
    </xf>
    <xf numFmtId="0" fontId="10" fillId="0" borderId="0" xfId="2" applyFont="1" applyAlignment="1">
      <alignment horizontal="left" vertical="center"/>
    </xf>
    <xf numFmtId="0" fontId="2" fillId="0" borderId="35" xfId="18" applyFont="1" applyBorder="1" applyAlignment="1">
      <alignment horizontal="left" vertical="center" wrapText="1"/>
    </xf>
    <xf numFmtId="0" fontId="2" fillId="0" borderId="5" xfId="18" applyFont="1" applyBorder="1" applyAlignment="1">
      <alignment horizontal="left" vertical="center" wrapText="1"/>
    </xf>
    <xf numFmtId="0" fontId="44" fillId="0" borderId="43" xfId="16" applyFont="1" applyBorder="1" applyAlignment="1">
      <alignment horizontal="left" vertical="center" wrapText="1"/>
    </xf>
    <xf numFmtId="0" fontId="44" fillId="0" borderId="45" xfId="16" applyFont="1" applyBorder="1" applyAlignment="1">
      <alignment horizontal="left" vertical="center" wrapText="1"/>
    </xf>
    <xf numFmtId="0" fontId="44" fillId="0" borderId="42" xfId="16" applyFont="1" applyBorder="1" applyAlignment="1">
      <alignment horizontal="left" vertical="center" wrapText="1"/>
    </xf>
    <xf numFmtId="0" fontId="44" fillId="0" borderId="8" xfId="16" applyFont="1" applyBorder="1" applyAlignment="1">
      <alignment horizontal="left" vertical="center" wrapText="1"/>
    </xf>
    <xf numFmtId="174" fontId="44" fillId="0" borderId="12" xfId="17" applyNumberFormat="1" applyFont="1" applyFill="1" applyBorder="1" applyAlignment="1">
      <alignment horizontal="right" vertical="center"/>
    </xf>
    <xf numFmtId="0" fontId="14" fillId="0" borderId="39" xfId="18" applyFont="1" applyBorder="1" applyAlignment="1">
      <alignment horizontal="left" vertical="center" wrapText="1"/>
    </xf>
    <xf numFmtId="0" fontId="14" fillId="0" borderId="40" xfId="18" applyFont="1" applyBorder="1" applyAlignment="1">
      <alignment horizontal="left" vertical="center" wrapText="1"/>
    </xf>
    <xf numFmtId="0" fontId="14" fillId="0" borderId="0" xfId="18" applyFont="1" applyAlignment="1">
      <alignment horizontal="left" vertical="center" wrapText="1"/>
    </xf>
    <xf numFmtId="0" fontId="44" fillId="0" borderId="12" xfId="16" applyFont="1" applyBorder="1" applyAlignment="1">
      <alignment horizontal="center" vertical="center"/>
    </xf>
    <xf numFmtId="3" fontId="44" fillId="0" borderId="12" xfId="16" applyNumberFormat="1" applyFont="1" applyBorder="1" applyAlignment="1">
      <alignment horizontal="center" vertical="center"/>
    </xf>
    <xf numFmtId="0" fontId="14" fillId="0" borderId="35" xfId="18" applyFont="1" applyBorder="1" applyAlignment="1">
      <alignment horizontal="left" vertical="center" wrapText="1"/>
    </xf>
    <xf numFmtId="0" fontId="14" fillId="0" borderId="5" xfId="18" applyFont="1" applyBorder="1" applyAlignment="1">
      <alignment horizontal="left" vertical="center" wrapText="1"/>
    </xf>
    <xf numFmtId="167" fontId="14" fillId="0" borderId="12" xfId="17" applyNumberFormat="1" applyFont="1" applyFill="1" applyBorder="1" applyAlignment="1">
      <alignment horizontal="right" vertical="center"/>
    </xf>
    <xf numFmtId="0" fontId="14" fillId="0" borderId="41" xfId="18" applyFont="1" applyBorder="1" applyAlignment="1">
      <alignment horizontal="left" vertical="center" wrapText="1"/>
    </xf>
    <xf numFmtId="0" fontId="14" fillId="0" borderId="12" xfId="16" applyFont="1" applyBorder="1" applyAlignment="1">
      <alignment horizontal="center" vertical="center"/>
    </xf>
    <xf numFmtId="0" fontId="14" fillId="0" borderId="12" xfId="16" applyFont="1" applyBorder="1" applyAlignment="1">
      <alignment horizontal="left" vertical="center" wrapText="1"/>
    </xf>
    <xf numFmtId="3" fontId="14" fillId="0" borderId="12" xfId="16" applyNumberFormat="1" applyFont="1" applyBorder="1" applyAlignment="1">
      <alignment horizontal="center" vertical="center"/>
    </xf>
    <xf numFmtId="167" fontId="14" fillId="0" borderId="12" xfId="16" applyNumberFormat="1" applyFont="1" applyBorder="1" applyAlignment="1">
      <alignment horizontal="center" vertical="center"/>
    </xf>
    <xf numFmtId="0" fontId="14" fillId="0" borderId="12" xfId="18" applyFont="1" applyBorder="1" applyAlignment="1">
      <alignment horizontal="left" vertical="center" wrapText="1"/>
    </xf>
    <xf numFmtId="2" fontId="14" fillId="0" borderId="58" xfId="20" applyNumberFormat="1" applyFont="1" applyFill="1" applyBorder="1" applyAlignment="1">
      <alignment horizontal="left" wrapText="1"/>
    </xf>
    <xf numFmtId="2" fontId="14" fillId="0" borderId="43" xfId="20" applyNumberFormat="1" applyFont="1" applyFill="1" applyBorder="1" applyAlignment="1">
      <alignment horizontal="left" vertical="center"/>
    </xf>
    <xf numFmtId="2" fontId="14" fillId="0" borderId="44" xfId="20" applyNumberFormat="1" applyFont="1" applyFill="1" applyBorder="1" applyAlignment="1">
      <alignment horizontal="left" vertical="center"/>
    </xf>
    <xf numFmtId="2" fontId="14" fillId="0" borderId="45" xfId="20" applyNumberFormat="1" applyFont="1" applyFill="1" applyBorder="1" applyAlignment="1">
      <alignment horizontal="left" vertical="center"/>
    </xf>
    <xf numFmtId="2" fontId="14" fillId="0" borderId="42" xfId="20" applyNumberFormat="1" applyFont="1" applyFill="1" applyBorder="1" applyAlignment="1">
      <alignment horizontal="left" vertical="center"/>
    </xf>
    <xf numFmtId="2" fontId="14" fillId="0" borderId="7" xfId="20" applyNumberFormat="1" applyFont="1" applyFill="1" applyBorder="1" applyAlignment="1">
      <alignment horizontal="left" vertical="center"/>
    </xf>
    <xf numFmtId="2" fontId="14" fillId="0" borderId="8" xfId="20" applyNumberFormat="1" applyFont="1" applyFill="1" applyBorder="1" applyAlignment="1">
      <alignment horizontal="left" vertical="center"/>
    </xf>
    <xf numFmtId="4" fontId="44" fillId="0" borderId="39" xfId="20" applyFont="1" applyFill="1" applyBorder="1" applyAlignment="1">
      <alignment horizontal="left" vertical="center"/>
    </xf>
    <xf numFmtId="4" fontId="44" fillId="0" borderId="40" xfId="20" applyFont="1" applyFill="1" applyBorder="1" applyAlignment="1">
      <alignment horizontal="left" vertical="center"/>
    </xf>
    <xf numFmtId="4" fontId="44" fillId="0" borderId="41" xfId="20" applyFont="1" applyFill="1" applyBorder="1" applyAlignment="1">
      <alignment horizontal="left" vertical="center"/>
    </xf>
  </cellXfs>
  <cellStyles count="21">
    <cellStyle name="Comma" xfId="1" builtinId="3"/>
    <cellStyle name="Comma 10" xfId="8" xr:uid="{00000000-0005-0000-0000-000001000000}"/>
    <cellStyle name="Comma 2" xfId="13" xr:uid="{00000000-0005-0000-0000-000002000000}"/>
    <cellStyle name="Comma 2 2" xfId="9" xr:uid="{00000000-0005-0000-0000-000003000000}"/>
    <cellStyle name="Comma 3" xfId="17" xr:uid="{00000000-0005-0000-0000-000004000000}"/>
    <cellStyle name="Comma 3 2" xfId="7" xr:uid="{00000000-0005-0000-0000-000005000000}"/>
    <cellStyle name="Comma 3 3" xfId="3" xr:uid="{00000000-0005-0000-0000-000006000000}"/>
    <cellStyle name="Currency 2" xfId="12" xr:uid="{00000000-0005-0000-0000-000007000000}"/>
    <cellStyle name="Currency 4 2" xfId="4" xr:uid="{00000000-0005-0000-0000-000008000000}"/>
    <cellStyle name="Normal" xfId="0" builtinId="0"/>
    <cellStyle name="Normal 10" xfId="2" xr:uid="{00000000-0005-0000-0000-00000A000000}"/>
    <cellStyle name="Normal 2" xfId="6" xr:uid="{00000000-0005-0000-0000-00000B000000}"/>
    <cellStyle name="Normal 2 2" xfId="19" xr:uid="{00000000-0005-0000-0000-00000C000000}"/>
    <cellStyle name="Normal 3" xfId="11" xr:uid="{00000000-0005-0000-0000-00000D000000}"/>
    <cellStyle name="Normal 3 2" xfId="16" xr:uid="{00000000-0005-0000-0000-00000E000000}"/>
    <cellStyle name="Normal 4" xfId="15" xr:uid="{00000000-0005-0000-0000-00000F000000}"/>
    <cellStyle name="Normal 5" xfId="18" xr:uid="{00000000-0005-0000-0000-000010000000}"/>
    <cellStyle name="Normal 6" xfId="20" xr:uid="{00000000-0005-0000-0000-000011000000}"/>
    <cellStyle name="Normal_Building Works" xfId="10" xr:uid="{00000000-0005-0000-0000-000012000000}"/>
    <cellStyle name="Normal_Sheet1" xfId="14" xr:uid="{00000000-0005-0000-0000-000013000000}"/>
    <cellStyle name="Percent 2" xfId="5"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6.xml"/><Relationship Id="rId21" Type="http://schemas.openxmlformats.org/officeDocument/2006/relationships/externalLink" Target="externalLinks/externalLink11.xml"/><Relationship Id="rId42" Type="http://schemas.openxmlformats.org/officeDocument/2006/relationships/externalLink" Target="externalLinks/externalLink32.xml"/><Relationship Id="rId47" Type="http://schemas.openxmlformats.org/officeDocument/2006/relationships/externalLink" Target="externalLinks/externalLink37.xml"/><Relationship Id="rId63" Type="http://schemas.openxmlformats.org/officeDocument/2006/relationships/externalLink" Target="externalLinks/externalLink53.xml"/><Relationship Id="rId68" Type="http://schemas.openxmlformats.org/officeDocument/2006/relationships/externalLink" Target="externalLinks/externalLink58.xml"/><Relationship Id="rId2" Type="http://schemas.openxmlformats.org/officeDocument/2006/relationships/worksheet" Target="worksheets/sheet2.xml"/><Relationship Id="rId16" Type="http://schemas.openxmlformats.org/officeDocument/2006/relationships/externalLink" Target="externalLinks/externalLink6.xml"/><Relationship Id="rId29" Type="http://schemas.openxmlformats.org/officeDocument/2006/relationships/externalLink" Target="externalLinks/externalLink19.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3" Type="http://schemas.openxmlformats.org/officeDocument/2006/relationships/externalLink" Target="externalLinks/externalLink43.xml"/><Relationship Id="rId58" Type="http://schemas.openxmlformats.org/officeDocument/2006/relationships/externalLink" Target="externalLinks/externalLink48.xml"/><Relationship Id="rId66" Type="http://schemas.openxmlformats.org/officeDocument/2006/relationships/externalLink" Target="externalLinks/externalLink5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externalLink" Target="externalLinks/externalLink51.xml"/><Relationship Id="rId19" Type="http://schemas.openxmlformats.org/officeDocument/2006/relationships/externalLink" Target="externalLinks/externalLink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externalLink" Target="externalLinks/externalLink38.xml"/><Relationship Id="rId56" Type="http://schemas.openxmlformats.org/officeDocument/2006/relationships/externalLink" Target="externalLinks/externalLink46.xml"/><Relationship Id="rId64" Type="http://schemas.openxmlformats.org/officeDocument/2006/relationships/externalLink" Target="externalLinks/externalLink54.xml"/><Relationship Id="rId69" Type="http://schemas.openxmlformats.org/officeDocument/2006/relationships/externalLink" Target="externalLinks/externalLink59.xml"/><Relationship Id="rId8" Type="http://schemas.openxmlformats.org/officeDocument/2006/relationships/worksheet" Target="worksheets/sheet8.xml"/><Relationship Id="rId51" Type="http://schemas.openxmlformats.org/officeDocument/2006/relationships/externalLink" Target="externalLinks/externalLink4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59" Type="http://schemas.openxmlformats.org/officeDocument/2006/relationships/externalLink" Target="externalLinks/externalLink49.xml"/><Relationship Id="rId67" Type="http://schemas.openxmlformats.org/officeDocument/2006/relationships/externalLink" Target="externalLinks/externalLink57.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 Id="rId54" Type="http://schemas.openxmlformats.org/officeDocument/2006/relationships/externalLink" Target="externalLinks/externalLink44.xml"/><Relationship Id="rId62" Type="http://schemas.openxmlformats.org/officeDocument/2006/relationships/externalLink" Target="externalLinks/externalLink52.xml"/><Relationship Id="rId70" Type="http://schemas.openxmlformats.org/officeDocument/2006/relationships/externalLink" Target="externalLinks/externalLink6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externalLink" Target="externalLinks/externalLink39.xml"/><Relationship Id="rId57" Type="http://schemas.openxmlformats.org/officeDocument/2006/relationships/externalLink" Target="externalLinks/externalLink47.xml"/><Relationship Id="rId10" Type="http://schemas.openxmlformats.org/officeDocument/2006/relationships/worksheet" Target="worksheets/sheet10.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52" Type="http://schemas.openxmlformats.org/officeDocument/2006/relationships/externalLink" Target="externalLinks/externalLink42.xml"/><Relationship Id="rId60" Type="http://schemas.openxmlformats.org/officeDocument/2006/relationships/externalLink" Target="externalLinks/externalLink50.xml"/><Relationship Id="rId65" Type="http://schemas.openxmlformats.org/officeDocument/2006/relationships/externalLink" Target="externalLinks/externalLink5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9" Type="http://schemas.openxmlformats.org/officeDocument/2006/relationships/externalLink" Target="externalLinks/externalLink29.xml"/><Relationship Id="rId34" Type="http://schemas.openxmlformats.org/officeDocument/2006/relationships/externalLink" Target="externalLinks/externalLink24.xml"/><Relationship Id="rId50" Type="http://schemas.openxmlformats.org/officeDocument/2006/relationships/externalLink" Target="externalLinks/externalLink40.xml"/><Relationship Id="rId55" Type="http://schemas.openxmlformats.org/officeDocument/2006/relationships/externalLink" Target="externalLinks/externalLink45.xml"/><Relationship Id="rId7" Type="http://schemas.openxmlformats.org/officeDocument/2006/relationships/worksheet" Target="worksheets/sheet7.xml"/><Relationship Id="rId71"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606</xdr:row>
      <xdr:rowOff>0</xdr:rowOff>
    </xdr:from>
    <xdr:to>
      <xdr:col>1</xdr:col>
      <xdr:colOff>19050</xdr:colOff>
      <xdr:row>606</xdr:row>
      <xdr:rowOff>9525</xdr:rowOff>
    </xdr:to>
    <xdr:sp macro="" textlink="">
      <xdr:nvSpPr>
        <xdr:cNvPr id="2" name="AutoShape 2" descr="C:\Users\ITCXB-~1\AppData\Local\Temp\ksohtml\wps5E9C.tmp.jpg">
          <a:extLst>
            <a:ext uri="{FF2B5EF4-FFF2-40B4-BE49-F238E27FC236}">
              <a16:creationId xmlns:a16="http://schemas.microsoft.com/office/drawing/2014/main" id="{00000000-0008-0000-0500-000002000000}"/>
            </a:ext>
          </a:extLst>
        </xdr:cNvPr>
        <xdr:cNvSpPr>
          <a:spLocks noChangeAspect="1" noChangeArrowheads="1"/>
        </xdr:cNvSpPr>
      </xdr:nvSpPr>
      <xdr:spPr bwMode="auto">
        <a:xfrm>
          <a:off x="647700" y="1241044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699</xdr:row>
      <xdr:rowOff>0</xdr:rowOff>
    </xdr:from>
    <xdr:to>
      <xdr:col>1</xdr:col>
      <xdr:colOff>19050</xdr:colOff>
      <xdr:row>699</xdr:row>
      <xdr:rowOff>9525</xdr:rowOff>
    </xdr:to>
    <xdr:sp macro="" textlink="">
      <xdr:nvSpPr>
        <xdr:cNvPr id="3" name="AutoShape 2" descr="C:\Users\ITCXB-~1\AppData\Local\Temp\ksohtml\wps5E9C.tmp.jpg">
          <a:extLst>
            <a:ext uri="{FF2B5EF4-FFF2-40B4-BE49-F238E27FC236}">
              <a16:creationId xmlns:a16="http://schemas.microsoft.com/office/drawing/2014/main" id="{00000000-0008-0000-0500-000003000000}"/>
            </a:ext>
          </a:extLst>
        </xdr:cNvPr>
        <xdr:cNvSpPr>
          <a:spLocks noChangeAspect="1" noChangeArrowheads="1"/>
        </xdr:cNvSpPr>
      </xdr:nvSpPr>
      <xdr:spPr bwMode="auto">
        <a:xfrm>
          <a:off x="647700" y="1421320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651</xdr:row>
      <xdr:rowOff>0</xdr:rowOff>
    </xdr:from>
    <xdr:to>
      <xdr:col>1</xdr:col>
      <xdr:colOff>19050</xdr:colOff>
      <xdr:row>651</xdr:row>
      <xdr:rowOff>9525</xdr:rowOff>
    </xdr:to>
    <xdr:sp macro="" textlink="">
      <xdr:nvSpPr>
        <xdr:cNvPr id="4" name="AutoShape 2" descr="C:\Users\ITCXB-~1\AppData\Local\Temp\ksohtml\wps5E9C.tmp.jpg">
          <a:extLst>
            <a:ext uri="{FF2B5EF4-FFF2-40B4-BE49-F238E27FC236}">
              <a16:creationId xmlns:a16="http://schemas.microsoft.com/office/drawing/2014/main" id="{00000000-0008-0000-0500-000004000000}"/>
            </a:ext>
          </a:extLst>
        </xdr:cNvPr>
        <xdr:cNvSpPr>
          <a:spLocks noChangeAspect="1" noChangeArrowheads="1"/>
        </xdr:cNvSpPr>
      </xdr:nvSpPr>
      <xdr:spPr bwMode="auto">
        <a:xfrm>
          <a:off x="647700" y="1325943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76200</xdr:colOff>
      <xdr:row>1</xdr:row>
      <xdr:rowOff>0</xdr:rowOff>
    </xdr:from>
    <xdr:to>
      <xdr:col>6</xdr:col>
      <xdr:colOff>0</xdr:colOff>
      <xdr:row>1</xdr:row>
      <xdr:rowOff>523875</xdr:rowOff>
    </xdr:to>
    <xdr:sp macro="" textlink="">
      <xdr:nvSpPr>
        <xdr:cNvPr id="2" name="Rectangle 14">
          <a:extLst>
            <a:ext uri="{FF2B5EF4-FFF2-40B4-BE49-F238E27FC236}">
              <a16:creationId xmlns:a16="http://schemas.microsoft.com/office/drawing/2014/main" id="{00000000-0008-0000-0600-000002000000}"/>
            </a:ext>
          </a:extLst>
        </xdr:cNvPr>
        <xdr:cNvSpPr>
          <a:spLocks noChangeArrowheads="1"/>
        </xdr:cNvSpPr>
      </xdr:nvSpPr>
      <xdr:spPr bwMode="auto">
        <a:xfrm>
          <a:off x="5130800" y="158750"/>
          <a:ext cx="20129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76200</xdr:colOff>
      <xdr:row>1</xdr:row>
      <xdr:rowOff>0</xdr:rowOff>
    </xdr:from>
    <xdr:to>
      <xdr:col>6</xdr:col>
      <xdr:colOff>0</xdr:colOff>
      <xdr:row>1</xdr:row>
      <xdr:rowOff>523875</xdr:rowOff>
    </xdr:to>
    <xdr:sp macro="" textlink="">
      <xdr:nvSpPr>
        <xdr:cNvPr id="2" name="Rectangle 14">
          <a:extLst>
            <a:ext uri="{FF2B5EF4-FFF2-40B4-BE49-F238E27FC236}">
              <a16:creationId xmlns:a16="http://schemas.microsoft.com/office/drawing/2014/main" id="{00000000-0008-0000-0700-000002000000}"/>
            </a:ext>
          </a:extLst>
        </xdr:cNvPr>
        <xdr:cNvSpPr>
          <a:spLocks noChangeArrowheads="1"/>
        </xdr:cNvSpPr>
      </xdr:nvSpPr>
      <xdr:spPr bwMode="auto">
        <a:xfrm>
          <a:off x="5207000" y="0"/>
          <a:ext cx="21209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76200</xdr:colOff>
      <xdr:row>1</xdr:row>
      <xdr:rowOff>0</xdr:rowOff>
    </xdr:from>
    <xdr:to>
      <xdr:col>6</xdr:col>
      <xdr:colOff>0</xdr:colOff>
      <xdr:row>1</xdr:row>
      <xdr:rowOff>523875</xdr:rowOff>
    </xdr:to>
    <xdr:sp macro="" textlink="">
      <xdr:nvSpPr>
        <xdr:cNvPr id="2" name="Rectangle 14">
          <a:extLst>
            <a:ext uri="{FF2B5EF4-FFF2-40B4-BE49-F238E27FC236}">
              <a16:creationId xmlns:a16="http://schemas.microsoft.com/office/drawing/2014/main" id="{00000000-0008-0000-0900-000002000000}"/>
            </a:ext>
          </a:extLst>
        </xdr:cNvPr>
        <xdr:cNvSpPr>
          <a:spLocks noChangeArrowheads="1"/>
        </xdr:cNvSpPr>
      </xdr:nvSpPr>
      <xdr:spPr bwMode="auto">
        <a:xfrm>
          <a:off x="5391150" y="0"/>
          <a:ext cx="17780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awanda/Documents/My%20Documents/kabelo%203/2018%20TENDERS/Praktisier%20and%20Matodi/for%20approval%20Certificate%205_5%2012%20Nov%202008/Data/N1%20-%20Flood%20Repairs/Daily%20Costin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N1%20-%20Flood%20Repairs/Daily%20Costin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010\SHUMBA%20OD\Documents%20and%20Settings\rtaljaard\Local%20Settings\Temporary%20Internet%20Files\OLK37\Cashflow%20S108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rtaljaard/Local%20Settings/Temporary%20Internet%20Files/OLK37/Cashflow%20S108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My%20Documents\Estimates%20for%20new%20development\Bus%20Factory%20Africa\CASH%20FLOW%20rev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User/Downloads/Vulindlela%20Payment%20Certificate%203%20December%202012%20-%20DJC%20with%20cashflow.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ZESA%20BEITBRIDGE%20RATE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andice\all-jobs\JOBS\CL95-20\CERT\TAMA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server020\C:\Users\chris59\AppData\Local\Microsoft\Windows\INetCache\Content.Outlook\C5CKXYKG\Documents%20and%20Settings\Darius\Local%20Settings\Temporary%20Internet%20Files\Content.Outlook\KF7I0B2X\INVOICE%20THU%20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AM%205320\ZIMRA%20HOUSE%20DEVELOPMEN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General\Documents%20and%20Settings\All%20Users\Documents\ESM2\My%20Documents\Moyo%20Files\BULAWAYO\RATES%20BUILD%20UP%2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General\Documents%20and%20Settings\All%20Users\Documents\ESM2\My%20Documents\Moyo%20Files\BULAWAYO\BEVERLEY%20BUILDING%20SOCIETY%20BYO%20RATES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TT%20QS%20Cost%20Management\Projects\AMG\Estimate\WINDOWS\Temporary%20Internet%20Files\Content.IE5\RBC1M58H\Motorola\Feasibilities\feas(11,000m2-single%20tenant)%23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rsaidc3\Projects%20JHB\Projects\P242%20-%20WDC%20Cluster%20Management\Financial\Project%20Invoices%2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server020\Shumba%20OD\10.56.10.148\documents\J00068%20-%20Ben%20Schoeman%20Capacity%20Upgrade\900%20CONSTRUCTION\960%20MEETING\961%20Monthly\Meeting%20No.%209%20-%202009-03-16\4.2%20GLMB-C-Nonconformance%20register%204.3.20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TT%20QS%20Cost%20Management\Projects\AMG\Estimate\DOCUME~1\CDEVIL~1\LOCALS~1\Temp\notes6030C8\Innesfree%20_Feasibility%20August%205%2020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K:\Documents%20and%20Settings\YM%20Cassim\Local%20Settings\Temporary%20Internet%20Files\OLK41\Tof_2003%20Ed.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192.168.0.250\Tasara\Users\siva.CRANEQS\AppData\Local\Microsoft\Windows\Temporary%20Internet%20Files\Content.Outlook\90BXP31V\cost%20plan%20-%20total%20area%20S9R0.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erver010\SHUMBA%20OD\Users\tawat\OneDrive\Documents\Documents%20(5)\Tenders%20and%20General%20Documents\kabelo%203\2018%20TENDERS\Praktisier%20and%20Matodi%2017%20Spetember%202018\Praktisier%20and%20Matodi\ADMIN\9677\30\00\D\D01-Sched1-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s/Tawanda/Documents/My%20Documents/kabelo%203/2018%20TENDERS/Praktisier%20and%20Matodi/ADMIN/9677/30/00/D/D01-Sched1-8.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Willie\willie%20c\WORK\Tenders\Excel%20Tenders%202003\3-5180%20Kvaerner%20Pulping\22-01-2004\50098840_2_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31120033%20-%20Xhora\4%20FINANCIAL\4.6%20CAF\Objective\E2299%20IPAF%20Xhora%20Water%20Supply%20rev%20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E:\rsaidc3\Projects%20JHB\Projects\P242%20-%20WDC%20Cluster%20Management\Financial\Project%20Invoices%20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Users/Sampie/Downloads/A-Data/9514%20L0%20-%20Olifants%20Phase%205%20LNW/Certificates/INVOICEmaster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erver010\SHUMBA%20OD\Users\Sampie\Downloads\A-Data\9514%20L0%20-%20Olifants%20Phase%205%20LNW\Certificates\INVOICEmaster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mpact\c%20drive\Data\Contracts\Africon%20SI4-01\SI%204%20cert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ivecsvr\documents\WINDOWS\TEMP\Nelmapius%20Cert%2010.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Documents%20and%20Settings/Van%20Schalkwyk/Local%20Settings/Temporary%20Internet%20Files/OLK37/sapscdatworthnorm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02%20Projects/2000/2100%20-%202199/N%202129%20Burgersfort%20internal%20streets/j%20Contract%20administration/6%20Pay%20Cert/Payment%20Certificate%203/My%20Documents/LAYTON/Mobas/moba/invoic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erver010\SHUMBA%20OD\02%20Projects\2000\2100%20-%202199\N%202129%20Burgersfort%20internal%20streets\j%20Contract%20administration\6%20Pay%20Cert\Payment%20Certificate%203\My%20Documents\LAYTON\Mobas\moba\invoi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TT%20QS%20Cost%20Management\Projects\AMG\Estimate\TT%20QS%20Cost%20Management\Projects\African%20Harvest\Rustenburg\Viability%20No.%205%20-%20Peugeot.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ams_server\server-data\Documents%20and%20Settings\User\Local%20Settings\Temporary%20Internet%20Files\OLKD\My%20Personal%20Files\Business%20Models\FinancialMetrics9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A424BF7D\4.2%20month%2020%20GLMB-C-Nonconformance%20register%2028.3.2011.xlsm"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BOOK-4.XLW"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Backup/Desktop/Mem%20Stick/MBE/Mpumalang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server010\SHUMBA%20OD\Backup\Desktop\Mem%20Stick\MBE\Mpumalanga.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E:\server020\Shumba%20OD\10.56.10.148\documents\J00068%20-%20Ben%20Schoeman%20Capacity%20Upgrade\900%20CONSTRUCTION\960%20MEETING\961%20Monthly\Meeting%20No.%2010%20-%202009-04-20\Appendices%20GLMB\4.2%20Nonconformance%20register.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L:\31120033%20-%20Xhora\4%20FINANCIAL\4.6%20CAF\Objective\Xhora%20Objectives%20S%20Lawrence.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erver010\SHUMBA%20OD\Documents%20and%20Settings\sampie.shivambu\My%20Documents\TN%20600%20files\TN%20600\JW%207099\Maseno%20Certificate%20No%204%20%20Revised.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Documents%20and%20Settings/sampie.shivambu/My%20Documents/TN%20600%20files/TN%20600/JW%207099/Maseno%20Certificate%20No%204%20%20Revised.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Users/Tina/Dropbox/QS%20Pro%20-%20info%20to%20be%20added/.Estimate.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TT%20QS%20Cost%20Management/Projects/AMG/Estimate/WINDOWS/Temporary%20Internet%20Files/Content.IE5/RBC1M58H/Motorola/Feasibilities/feas(11,000m2-single%20tenant)%23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Users/User/Downloads/Project%20report%20Revised%207-7-13%20Ver%2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Users/PHQS/AppData/Local/Temp/Rar$DIa0.317/Mulenzhe%20Clinic%20February%202019%20Cost%20report.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My%20Documents\PORTS\Ports%20of%20Entry\JEPPE'S%20REEF\Jeppe's%20Reef%20Doc\07_SOQ.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H:\N2038%20Graskop%20Refurbishment%20of%20Stormwater%20system%20Phase%202\SITE%20MANAGEMENT\MONTHLY%20REPORTS\materials%20on%20site\MONTHLY%20MATERIALS%20ON%20SITE.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7FDC27D\MONTHLY%20MATERIALS%20ON%20SIT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I:\Documents%20and%20Settings\reybers\Local%20Settings\Temporary%20Internet%20Files\OLK12C1\Scottsden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D:\Payments\Lebombo_BOQ_E.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Marinda\marinda%20-%20c\MSOffice\Excel\work\9535wk-segooafinal.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server010\SHUMBA%20OD\Thonifho\LIS500\JW5255%20&amp;%20JW5256\Indlovu%20Consortium\Technical%20Section\Claims\Certificate%207\Payment%20Certificate%20No(7).%20Final.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225370-PR0-MASEBIKELA%20WPP\Documents\Civil%20Works%20-%20Nkomazi\225370-BILL-Comp-Final.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E:\server020\Shumba%20OD\10.56.10.148\documents\J00068%20-%20Ben%20Schoeman%20Capacity%20Upgrade\900%20CONSTRUCTION\960%20MEETING\961%20Monthly\Meeting%20No.%2030%20-%202011-04-20\APPENDICES\4.2%20Nonconformance%20register%2026.10.2010.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server010\SHUMBA%20OD\Data\N1%20-%20Flood%20Repairs\Daily%20Costing.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225370-PR0-MASEBIKELA%20WPP\Documents\Civil%20Works%20-%20Nkomazi\225370-BILL.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TJB%20DATA/Projekte/Reitz%20Testing%20Station/Reitz%20Testing%20Station%20PAYMENT%20CERTIFICATE.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Marinda\c\My%20Documents\Excel\work\9815lepogoconstrualt.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Users/danielm.IDT/AppData/Local/Microsoft/Windows/Temporary%20Internet%20Files/Content.Outlook/EPZL9P4U/FS%20BP%202013%2014%20Planning%20Rev%200.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Users/PHQS/Documents/Limpopo%20&amp;%20Free%20State%20Health%20Centres/Professional%20Fees/FINAL%20ACCOUNT%20FEE%20SPLIT/Fee%20Propoals%20July%202018/Fee%20Split%20&amp;%20Projections%20July%202018.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E:\server020\Shumba%20OD\10.56.10.148\documents\Users\thabor\Desktop\appendices\4.2%20month%2018%20GLMB-C-Nonconformance%20register%2027.1.201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 March 2000"/>
      <sheetName val="23 March 2000"/>
      <sheetName val="24 March 2000"/>
      <sheetName val="25 March 2000"/>
      <sheetName val="26 March 2000"/>
      <sheetName val="Summary"/>
      <sheetName val="Summary Resources"/>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 March 2000"/>
      <sheetName val="23 March 2000"/>
      <sheetName val="24 March 2000"/>
      <sheetName val="25 March 2000"/>
      <sheetName val="26 March 2000"/>
      <sheetName val="Summary"/>
      <sheetName val="Summary Resources"/>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ESS"/>
      <sheetName val="SUMMARY"/>
      <sheetName val="Section 1 P&amp;G's"/>
      <sheetName val="Section 2 Day works Schedule"/>
      <sheetName val="Section 3 (Earth Wks(pipe Trch)"/>
      <sheetName val="Sec 4 (Med Press  Pipes rev1)"/>
      <sheetName val="Section 5 (Bedding)"/>
      <sheetName val="Section 6 (Pipe Jacking)"/>
      <sheetName val="Section 7 (Canal rehab)"/>
      <sheetName val="CPA"/>
      <sheetName val="MO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ESS"/>
      <sheetName val="SUMMARY"/>
      <sheetName val="Section 1 P&amp;G's"/>
      <sheetName val="Section 2 Day works Schedule"/>
      <sheetName val="Section 3 (Earth Wks(pipe Trch)"/>
      <sheetName val="Sec 4 (Med Press  Pipes rev1)"/>
      <sheetName val="Section 5 (Bedding)"/>
      <sheetName val="Section 6 (Pipe Jacking)"/>
      <sheetName val="Section 7 (Canal rehab)"/>
      <sheetName val="CPA"/>
      <sheetName val="MO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SE ONE"/>
      <sheetName val="PHASE TWO"/>
    </sheetNames>
    <sheetDataSet>
      <sheetData sheetId="0">
        <row r="71">
          <cell r="C71">
            <v>0</v>
          </cell>
          <cell r="E71">
            <v>0</v>
          </cell>
          <cell r="F71">
            <v>0</v>
          </cell>
        </row>
        <row r="72">
          <cell r="E72">
            <v>318724.40099317901</v>
          </cell>
          <cell r="F72">
            <v>607995.6514749577</v>
          </cell>
        </row>
        <row r="73">
          <cell r="E73">
            <v>847748.81640638388</v>
          </cell>
          <cell r="F73">
            <v>1320889.8781300406</v>
          </cell>
        </row>
        <row r="74">
          <cell r="E74">
            <v>1483343.5401854562</v>
          </cell>
          <cell r="F74">
            <v>2051574.1087322936</v>
          </cell>
        </row>
        <row r="75">
          <cell r="E75">
            <v>2182556.4785221126</v>
          </cell>
          <cell r="F75">
            <v>2772266.515781078</v>
          </cell>
        </row>
        <row r="76">
          <cell r="E76">
            <v>2914798.2196310009</v>
          </cell>
          <cell r="F76">
            <v>3464140.5164601221</v>
          </cell>
        </row>
        <row r="77">
          <cell r="E77">
            <v>3652595.0974365533</v>
          </cell>
          <cell r="F77">
            <v>4109981.9944260055</v>
          </cell>
        </row>
        <row r="78">
          <cell r="E78">
            <v>4365870.7439076323</v>
          </cell>
          <cell r="F78">
            <v>4689872.659356025</v>
          </cell>
        </row>
        <row r="79">
          <cell r="E79">
            <v>5012319.2932413667</v>
          </cell>
          <cell r="F79">
            <v>5173824.5783552118</v>
          </cell>
        </row>
        <row r="80">
          <cell r="E80">
            <v>5479323</v>
          </cell>
          <cell r="F80">
            <v>5479323</v>
          </cell>
        </row>
      </sheetData>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CoverLetter"/>
      <sheetName val="CoverLetter (2)"/>
      <sheetName val="PAO PIENK Cert Form FC"/>
      <sheetName val="PAO Cert Form BJB"/>
      <sheetName val="PAO Cert Form Dakota"/>
      <sheetName val="Nuwe Free State PM Certificate"/>
      <sheetName val="PWDNewApr2003"/>
      <sheetName val="GenRecom"/>
      <sheetName val="Dakota materiaal"/>
      <sheetName val="SummaryOfWork"/>
      <sheetName val="CostReport"/>
      <sheetName val="CashfloMONTHLY"/>
      <sheetName val="MOS."/>
      <sheetName val="JBSKURWE"/>
      <sheetName val="WGSummary"/>
      <sheetName val="SummOfPayments"/>
      <sheetName val="SundryFormulas"/>
      <sheetName val="Cashflow DBSA"/>
      <sheetName val="Cashflow DBSA (2)"/>
      <sheetName val="Summary of sessions"/>
      <sheetName val="Nketoana Uitbetalings"/>
      <sheetName val="JBCC Certificate"/>
      <sheetName val="JBCC Valuation"/>
      <sheetName val="JBCC STEELDALE VALUATION"/>
      <sheetName val="JBCC STEELEDALE"/>
      <sheetName val="CashfloKZN"/>
      <sheetName val="DPWCertForm"/>
      <sheetName val="Project report KZN"/>
      <sheetName val="Y3"/>
      <sheetName val="Y2"/>
      <sheetName val="Y1"/>
      <sheetName val="S-KURWE"/>
      <sheetName val="COMB"/>
      <sheetName val="GUIDE &amp; DEFINITIONS VER 1"/>
      <sheetName val="SUMMARY VER1"/>
      <sheetName val="Team Details VER 1"/>
      <sheetName val="Cash-flow VER1"/>
      <sheetName val="Cash flow chart VER 1"/>
      <sheetName val="V.O.'s VER 1"/>
      <sheetName val="Recon VER 1"/>
      <sheetName val="Progress Report VER 1"/>
    </sheetNames>
    <sheetDataSet>
      <sheetData sheetId="0" refreshError="1">
        <row r="31">
          <cell r="B31" t="str">
            <v>Yes</v>
          </cell>
        </row>
        <row r="44">
          <cell r="B44">
            <v>41165</v>
          </cell>
        </row>
        <row r="46">
          <cell r="B46">
            <v>41376</v>
          </cell>
        </row>
        <row r="79">
          <cell r="B79">
            <v>2</v>
          </cell>
        </row>
        <row r="80">
          <cell r="B80">
            <v>41246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row r="2">
          <cell r="AA2" t="str">
            <v>YES</v>
          </cell>
        </row>
        <row r="3">
          <cell r="AA3" t="str">
            <v>NO</v>
          </cell>
        </row>
      </sheetData>
      <sheetData sheetId="37" refreshError="1"/>
      <sheetData sheetId="38" refreshError="1"/>
      <sheetData sheetId="39" refreshError="1"/>
      <sheetData sheetId="40" refreshError="1"/>
      <sheetData sheetId="4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bour rates"/>
      <sheetName val="MATERIAL"/>
      <sheetName val="PLANT"/>
      <sheetName val="EXCAVATION"/>
      <sheetName val="CONCRETE"/>
      <sheetName val="CONCRETE (2)"/>
      <sheetName val="  REBAR"/>
      <sheetName val="BRICKWORK"/>
      <sheetName val="LINTOLS"/>
      <sheetName val=" NUST BWK"/>
      <sheetName val="JOINERY &amp; IRONMONGERY"/>
      <sheetName val="PLASTERING"/>
      <sheetName val="PLASTERING (2)"/>
      <sheetName val="plastering (3)"/>
      <sheetName val="SCREEDS"/>
      <sheetName val="EXTERNAL WORKS"/>
      <sheetName val="CHAMBERS MANHOLES ETC"/>
      <sheetName val="formwork"/>
      <sheetName val="formwork (not used)"/>
      <sheetName val="CIVILS"/>
    </sheetNames>
    <sheetDataSet>
      <sheetData sheetId="0">
        <row r="37">
          <cell r="F37">
            <v>68.227999999999994</v>
          </cell>
          <cell r="G37">
            <v>68.227999999999994</v>
          </cell>
          <cell r="H37">
            <v>72.28</v>
          </cell>
          <cell r="I37">
            <v>84.082999999999998</v>
          </cell>
          <cell r="J37">
            <v>87.358999999999995</v>
          </cell>
          <cell r="K37">
            <v>87.358999999999995</v>
          </cell>
          <cell r="L37">
            <v>110.91</v>
          </cell>
          <cell r="M37">
            <v>123.04</v>
          </cell>
          <cell r="N37">
            <v>142.03299999999999</v>
          </cell>
        </row>
      </sheetData>
      <sheetData sheetId="1">
        <row r="8">
          <cell r="E8">
            <v>76.180000000000007</v>
          </cell>
        </row>
        <row r="13">
          <cell r="E13">
            <v>987.14</v>
          </cell>
        </row>
        <row r="14">
          <cell r="E14">
            <v>850</v>
          </cell>
        </row>
      </sheetData>
      <sheetData sheetId="2">
        <row r="8">
          <cell r="E8">
            <v>4580</v>
          </cell>
        </row>
        <row r="9">
          <cell r="E9">
            <v>350</v>
          </cell>
        </row>
        <row r="10">
          <cell r="E10">
            <v>1360</v>
          </cell>
        </row>
        <row r="11">
          <cell r="E11">
            <v>3200</v>
          </cell>
        </row>
        <row r="12">
          <cell r="E12">
            <v>50</v>
          </cell>
        </row>
        <row r="13">
          <cell r="E13">
            <v>21.5</v>
          </cell>
        </row>
        <row r="14">
          <cell r="E14">
            <v>7000</v>
          </cell>
        </row>
      </sheetData>
      <sheetData sheetId="3"/>
      <sheetData sheetId="4"/>
      <sheetData sheetId="5"/>
      <sheetData sheetId="6"/>
      <sheetData sheetId="7">
        <row r="25">
          <cell r="J25">
            <v>982.92000000000007</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LIMIN"/>
      <sheetName val="S7 Superfoto"/>
      <sheetName val="S1-S2"/>
      <sheetName val="Executive (2)"/>
      <sheetName val="Val Recon"/>
      <sheetName val="TRADE SUMMARY"/>
      <sheetName val="Sheet1"/>
      <sheetName val="Sheet2"/>
      <sheetName val="Sheet3"/>
      <sheetName val="Executive"/>
      <sheetName val="Detail Summary"/>
      <sheetName val="Variations"/>
      <sheetName val="Cost VO's"/>
      <sheetName val="Flysheet"/>
      <sheetName val="Cover"/>
      <sheetName val="FR-PROVSNL-SUM-DETAIL"/>
      <sheetName val="FR-SUMMERY"/>
      <sheetName val="Escalation"/>
      <sheetName val="Val Breakdown"/>
    </sheetNames>
    <sheetDataSet>
      <sheetData sheetId="0"/>
      <sheetData sheetId="1" refreshError="1"/>
      <sheetData sheetId="2" refreshError="1"/>
      <sheetData sheetId="3" refreshError="1"/>
      <sheetData sheetId="4" refreshError="1"/>
      <sheetData sheetId="5" refreshError="1"/>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Customize Your Invoice"/>
      <sheetName val="Invoice"/>
      <sheetName val="Macros"/>
      <sheetName val="ATW"/>
      <sheetName val="Lock"/>
      <sheetName val="Intl Data Table"/>
      <sheetName val="TemplateInformation"/>
      <sheetName val="INVOICE THU 01"/>
    </sheetNames>
    <sheetDataSet>
      <sheetData sheetId="0" refreshError="1"/>
      <sheetData sheetId="1">
        <row r="22">
          <cell r="G22" t="str">
            <v>Credit Card #1</v>
          </cell>
        </row>
      </sheetData>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BOUR RATES"/>
      <sheetName val="REBAR"/>
      <sheetName val="carpentry"/>
      <sheetName val="PLASTERING"/>
      <sheetName val="pavings  flng"/>
      <sheetName val="IRONMONGER"/>
      <sheetName val="FM PROGRAMME"/>
      <sheetName val="FM ALLOWABLE"/>
      <sheetName val="FM PAINTING"/>
      <sheetName val="BST MONTROSE CONCRETE"/>
      <sheetName val="BST MAT SCHEDULE"/>
      <sheetName val="BST MONTROSE"/>
      <sheetName val=" MOTROSE ALLOWABLES"/>
      <sheetName val="CONCRETE DATA"/>
      <sheetName val="CONCRETE R"/>
      <sheetName val="BRICKWORK"/>
      <sheetName val="FENCING  PATH WAYS"/>
      <sheetName val="EXCAVATIONS rates"/>
    </sheetNames>
    <sheetDataSet>
      <sheetData sheetId="0">
        <row r="40">
          <cell r="K40">
            <v>144.03144317531158</v>
          </cell>
          <cell r="M40">
            <v>202.44618105013845</v>
          </cell>
          <cell r="N40">
            <v>234.64717009054752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BOUR RATES"/>
      <sheetName val="demolitions"/>
      <sheetName val="JOINERY"/>
      <sheetName val="PAINTTING"/>
      <sheetName val="ROOF RATES"/>
      <sheetName val="plastering rates"/>
      <sheetName val="PLUMBING"/>
      <sheetName val="screeds"/>
    </sheetNames>
    <sheetDataSet>
      <sheetData sheetId="0">
        <row r="38">
          <cell r="L38">
            <v>188.23628624192062</v>
          </cell>
        </row>
      </sheetData>
      <sheetData sheetId="1"/>
      <sheetData sheetId="2"/>
      <sheetData sheetId="3"/>
      <sheetData sheetId="4"/>
      <sheetData sheetId="5"/>
      <sheetData sheetId="6"/>
      <sheetData sheetId="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BASIC PRICE LIST"/>
      <sheetName val="LABOUR RATES"/>
      <sheetName val="PAINTING RATES"/>
      <sheetName val="roof covers"/>
      <sheetName val="screeds rates"/>
      <sheetName val="joinery &amp; ironmongery rates"/>
      <sheetName val="plastering rates"/>
      <sheetName val="REBAR"/>
      <sheetName val="formwork"/>
      <sheetName val="CONC DATA"/>
      <sheetName val="CONCRETE"/>
      <sheetName val="PLUMBING 2"/>
      <sheetName val="Plumbing RATES"/>
      <sheetName val="SEWEAGE RET RATES"/>
      <sheetName val="EARTHWORKS RATES"/>
      <sheetName val="DEMOLISHING RATES"/>
      <sheetName val="EXCAVATIONS rates"/>
      <sheetName val="BWKrates"/>
    </sheetNames>
    <sheetDataSet>
      <sheetData sheetId="0"/>
      <sheetData sheetId="1">
        <row r="61">
          <cell r="D61">
            <v>8.2100000000000009</v>
          </cell>
        </row>
        <row r="65">
          <cell r="D65">
            <v>228.11</v>
          </cell>
        </row>
      </sheetData>
      <sheetData sheetId="2">
        <row r="40">
          <cell r="G40">
            <v>70.593318360165114</v>
          </cell>
          <cell r="K40">
            <v>92.977328513931894</v>
          </cell>
          <cell r="M40">
            <v>131.09704206811139</v>
          </cell>
          <cell r="N40">
            <v>151.38793636532509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S(1)"/>
      <sheetName val="PDS(2)"/>
      <sheetName val="PPR"/>
      <sheetName val="DEVSUMMARY"/>
      <sheetName val="FEAS(INPUT)"/>
      <sheetName val="ELEMENT"/>
      <sheetName val="FEAS(BUILD COST)"/>
      <sheetName val="FEAS(FEES &amp; INTEREST)"/>
      <sheetName val="FEAS(RENTAL CALC)"/>
      <sheetName val="EXEC SUMMARY"/>
      <sheetName val="DRAWDOWN"/>
      <sheetName val="PAYMENTS"/>
      <sheetName val="DIFFERENTIAL"/>
      <sheetName val="IRR"/>
      <sheetName val="OPS COST"/>
      <sheetName val="SIS"/>
      <sheetName val="GIS(Anchors &amp; Majors)"/>
      <sheetName val="GIS(Line Shops)"/>
      <sheetName val="GIS(Line Shops) (2)"/>
      <sheetName val="GIS(Line Shops) (3)"/>
      <sheetName val="GIS(Offices)"/>
      <sheetName val="GIS(Other)"/>
      <sheetName val="GIS(Storage&amp;Parking)"/>
      <sheetName val="SLSR"/>
      <sheetName val="LSR(Anchors&amp;Majors)"/>
      <sheetName val="LSR(Line Shops)"/>
      <sheetName val="LSR(Line Shops) (2)"/>
      <sheetName val="LSR(Line Shops) (3)"/>
      <sheetName val="LSR(Offices)"/>
      <sheetName val="LSR(Other)"/>
      <sheetName val="LSR(Storage&amp;Park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 Summary"/>
      <sheetName val="PE683"/>
      <sheetName val="PE690"/>
      <sheetName val="PE719"/>
      <sheetName val="01"/>
      <sheetName val="02"/>
      <sheetName val="04"/>
      <sheetName val="05"/>
      <sheetName val="06"/>
      <sheetName val="07"/>
      <sheetName val="08"/>
      <sheetName val="09"/>
      <sheetName val="10"/>
      <sheetName val="Acc No 1"/>
      <sheetName val="Acc No 2"/>
      <sheetName val="Acc No 3"/>
      <sheetName val="Acc No 4"/>
      <sheetName val="Timesheets"/>
      <sheetName val="Employe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LY SHEETS"/>
      <sheetName val="Type A"/>
      <sheetName val="Conference"/>
      <sheetName val="FF&amp;E (3 &amp;4)"/>
      <sheetName val="FF&amp;E (1&amp;2)"/>
      <sheetName val="Siteworks (3&amp;4)"/>
      <sheetName val="Siteworks (1&amp;2)"/>
      <sheetName val="Assumptions"/>
      <sheetName val="Gen Costs (3&amp;4)"/>
      <sheetName val="Gen Costs (1&amp;2)"/>
      <sheetName val="Cap Outlay 124 Rooms(A&amp;B)"/>
      <sheetName val="Cap Outlay 93 Rooms"/>
      <sheetName val="Income&amp;Exp 124rms"/>
      <sheetName val="Cash Flow124rms"/>
      <sheetName val="IRR"/>
      <sheetName val="EXECUTIVE SUM 124rm(A)"/>
      <sheetName val="Income&amp;Exp 124 rooms(B)"/>
      <sheetName val="Cash Flow 124 rooms(B)"/>
      <sheetName val="EXECUTIVE SUM124 Rooms (B)"/>
      <sheetName val="Income&amp;Exp 93 rooms (A)"/>
      <sheetName val="Cash Flow 93 rooms (A)"/>
      <sheetName val="EXECUTIVE SUMMARY 93 rooms (A)"/>
      <sheetName val="Income&amp;Exp 93 rooms(B)"/>
      <sheetName val="Cash Flow 93 rooms(B)"/>
      <sheetName val="EXECUTIVE SUMMARY 93 rooms  (B)"/>
    </sheetNames>
    <sheetDataSet>
      <sheetData sheetId="0"/>
      <sheetData sheetId="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o"/>
      <sheetName val="Summary"/>
      <sheetName val="QSSingleCat"/>
      <sheetName val="Schedule 2"/>
      <sheetName val="Schedule 3"/>
      <sheetName val="PM"/>
      <sheetName val="QSMultiCat"/>
      <sheetName val="QSRepl"/>
      <sheetName val="ExcWork"/>
      <sheetName val="ExcTime"/>
      <sheetName val="Typing"/>
      <sheetName val="Travel"/>
      <sheetName val="Hours"/>
      <sheetName val="Other"/>
      <sheetName val="Help"/>
      <sheetName val="CAT_BLDG"/>
      <sheetName val="SERVICES"/>
      <sheetName val="SCAL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HEAD</v>
          </cell>
        </row>
        <row r="2">
          <cell r="A2" t="str">
            <v xml:space="preserve"> 1. Check the Fee Scale applicable to your appointment</v>
          </cell>
        </row>
        <row r="3">
          <cell r="A3" t="str">
            <v xml:space="preserve"> 2. Begin here</v>
          </cell>
        </row>
        <row r="4">
          <cell r="A4" t="str">
            <v xml:space="preserve"> 3. Using the forms manually (TOFF2003.xls)</v>
          </cell>
        </row>
        <row r="5">
          <cell r="A5" t="str">
            <v xml:space="preserve"> 4. Using the forms manually (TOFB2003.xls)</v>
          </cell>
        </row>
        <row r="6">
          <cell r="A6" t="str">
            <v xml:space="preserve"> 5. Installing an Add-In &amp; Get the latest!</v>
          </cell>
        </row>
        <row r="7">
          <cell r="A7" t="str">
            <v xml:space="preserve"> 6. Menu item: XtraTools</v>
          </cell>
        </row>
        <row r="8">
          <cell r="A8" t="str">
            <v xml:space="preserve"> 7. Toolbars (Read the ToolTips)</v>
          </cell>
        </row>
        <row r="9">
          <cell r="A9" t="str">
            <v xml:space="preserve"> 8. Toolbars (Repositioning)</v>
          </cell>
        </row>
        <row r="10">
          <cell r="A10" t="str">
            <v xml:space="preserve"> 9.  Blue text &amp; Clearing the data</v>
          </cell>
        </row>
        <row r="11">
          <cell r="A11" t="str">
            <v>10. Changing the Appropriate %</v>
          </cell>
        </row>
        <row r="12">
          <cell r="A12" t="str">
            <v xml:space="preserve">11. Fee scale, and data sheets </v>
          </cell>
        </row>
        <row r="13">
          <cell r="A13" t="str">
            <v>12.  Hide unwanted rows</v>
          </cell>
        </row>
        <row r="14">
          <cell r="A14" t="str">
            <v>13. Writing the summary</v>
          </cell>
        </row>
        <row r="15">
          <cell r="A15" t="str">
            <v>About the format</v>
          </cell>
        </row>
        <row r="16">
          <cell r="A16" t="str">
            <v>About the format, A</v>
          </cell>
        </row>
        <row r="17">
          <cell r="A17" t="str">
            <v>About the format, B</v>
          </cell>
        </row>
        <row r="18">
          <cell r="A18" t="str">
            <v>About the format, C</v>
          </cell>
        </row>
        <row r="19">
          <cell r="A19" t="str">
            <v>About the format, C Contd</v>
          </cell>
        </row>
        <row r="20">
          <cell r="A20" t="str">
            <v>About the format, D</v>
          </cell>
        </row>
        <row r="21">
          <cell r="A21" t="str">
            <v>About the format, E</v>
          </cell>
        </row>
        <row r="22">
          <cell r="A22" t="str">
            <v>Apportionment of Fees, Codes</v>
          </cell>
        </row>
        <row r="23">
          <cell r="A23" t="str">
            <v>Apportionment of Fees, Data</v>
          </cell>
        </row>
        <row r="24">
          <cell r="A24" t="str">
            <v>Apportionment of Fees, Table</v>
          </cell>
        </row>
        <row r="25">
          <cell r="A25" t="str">
            <v>Disbursements, Fees</v>
          </cell>
        </row>
        <row r="26">
          <cell r="A26" t="str">
            <v>Disbursements, Forms</v>
          </cell>
        </row>
        <row r="27">
          <cell r="A27" t="str">
            <v>Excessive variations</v>
          </cell>
        </row>
        <row r="28">
          <cell r="A28" t="str">
            <v>Multi-procurement contract</v>
          </cell>
        </row>
        <row r="29">
          <cell r="A29" t="str">
            <v>Replications, Measured differences</v>
          </cell>
        </row>
        <row r="30">
          <cell r="A30" t="str">
            <v>Replications, Minor differences</v>
          </cell>
        </row>
        <row r="31">
          <cell r="A31" t="str">
            <v>Start</v>
          </cell>
        </row>
        <row r="32">
          <cell r="A32" t="str">
            <v>Summary (1)</v>
          </cell>
        </row>
        <row r="33">
          <cell r="A33" t="str">
            <v>Summary (2)</v>
          </cell>
        </row>
        <row r="34">
          <cell r="A34" t="str">
            <v>Tables</v>
          </cell>
        </row>
        <row r="35">
          <cell r="A35" t="str">
            <v>Tables, Edit</v>
          </cell>
        </row>
        <row r="36">
          <cell r="A36" t="str">
            <v>VAT, No</v>
          </cell>
        </row>
        <row r="37">
          <cell r="A37" t="str">
            <v>Version 2.9</v>
          </cell>
        </row>
        <row r="38">
          <cell r="A38" t="str">
            <v>Version 2.10</v>
          </cell>
        </row>
        <row r="39">
          <cell r="A39" t="str">
            <v>Version 2.11</v>
          </cell>
        </row>
        <row r="40">
          <cell r="A40" t="str">
            <v>Version 3.1</v>
          </cell>
        </row>
      </sheetData>
      <sheetData sheetId="15">
        <row r="1">
          <cell r="A1" t="str">
            <v>B00</v>
          </cell>
          <cell r="B1" t="str">
            <v>BUILDING SERVICES</v>
          </cell>
          <cell r="C1" t="str">
            <v>Bills of quantites</v>
          </cell>
          <cell r="D1" t="str">
            <v>Simplified bills</v>
          </cell>
          <cell r="E1" t="str">
            <v>Performance-based</v>
          </cell>
          <cell r="F1" t="str">
            <v>Without bills</v>
          </cell>
          <cell r="G1" t="str">
            <v>Builders' quantities</v>
          </cell>
          <cell r="H1" t="str">
            <v>Payment valuations</v>
          </cell>
          <cell r="I1" t="str">
            <v>Cost plus</v>
          </cell>
        </row>
        <row r="2">
          <cell r="A2" t="str">
            <v>B01</v>
          </cell>
        </row>
        <row r="3">
          <cell r="A3" t="str">
            <v>B02</v>
          </cell>
        </row>
        <row r="4">
          <cell r="A4" t="str">
            <v>B03</v>
          </cell>
        </row>
        <row r="5">
          <cell r="A5" t="str">
            <v>B08</v>
          </cell>
        </row>
        <row r="6">
          <cell r="A6" t="str">
            <v>B09</v>
          </cell>
        </row>
        <row r="7">
          <cell r="A7" t="str">
            <v>B10</v>
          </cell>
        </row>
        <row r="8">
          <cell r="A8" t="str">
            <v>E00</v>
          </cell>
        </row>
        <row r="9">
          <cell r="A9" t="str">
            <v>E01</v>
          </cell>
        </row>
        <row r="10">
          <cell r="A10" t="str">
            <v>E02</v>
          </cell>
        </row>
        <row r="11">
          <cell r="A11" t="str">
            <v>E03</v>
          </cell>
        </row>
        <row r="12">
          <cell r="A12" t="str">
            <v>E04</v>
          </cell>
        </row>
        <row r="13">
          <cell r="A13" t="str">
            <v>E05</v>
          </cell>
        </row>
        <row r="14">
          <cell r="A14" t="str">
            <v>E06</v>
          </cell>
        </row>
        <row r="15">
          <cell r="A15" t="str">
            <v>E07</v>
          </cell>
        </row>
        <row r="16">
          <cell r="A16" t="str">
            <v>E08</v>
          </cell>
        </row>
        <row r="17">
          <cell r="A17" t="str">
            <v>E09</v>
          </cell>
        </row>
        <row r="18">
          <cell r="A18" t="str">
            <v>M00</v>
          </cell>
        </row>
        <row r="19">
          <cell r="A19" t="str">
            <v>M01</v>
          </cell>
        </row>
        <row r="20">
          <cell r="A20" t="str">
            <v>M02</v>
          </cell>
        </row>
        <row r="21">
          <cell r="A21" t="str">
            <v>M03</v>
          </cell>
        </row>
        <row r="22">
          <cell r="A22" t="str">
            <v>M04</v>
          </cell>
        </row>
        <row r="23">
          <cell r="A23" t="str">
            <v>M05</v>
          </cell>
        </row>
        <row r="24">
          <cell r="A24" t="str">
            <v>M06</v>
          </cell>
        </row>
        <row r="25">
          <cell r="A25" t="str">
            <v>M07</v>
          </cell>
        </row>
        <row r="26">
          <cell r="A26" t="str">
            <v>M08</v>
          </cell>
        </row>
        <row r="27">
          <cell r="A27" t="str">
            <v>O00</v>
          </cell>
        </row>
        <row r="28">
          <cell r="A28" t="str">
            <v>O01</v>
          </cell>
        </row>
        <row r="29">
          <cell r="A29" t="str">
            <v>O02</v>
          </cell>
        </row>
        <row r="30">
          <cell r="A30" t="str">
            <v>O03</v>
          </cell>
        </row>
        <row r="31">
          <cell r="A31" t="str">
            <v>O04</v>
          </cell>
        </row>
        <row r="32">
          <cell r="A32" t="str">
            <v>O05</v>
          </cell>
        </row>
        <row r="33">
          <cell r="A33" t="str">
            <v>O06</v>
          </cell>
        </row>
        <row r="34">
          <cell r="A34" t="str">
            <v>O07</v>
          </cell>
        </row>
        <row r="35">
          <cell r="A35" t="str">
            <v>O08</v>
          </cell>
        </row>
        <row r="36">
          <cell r="A36" t="str">
            <v>X00</v>
          </cell>
        </row>
      </sheetData>
      <sheetData sheetId="16">
        <row r="1">
          <cell r="A1" t="str">
            <v>B00</v>
          </cell>
          <cell r="B1" t="str">
            <v>Describe service</v>
          </cell>
          <cell r="C1" t="str">
            <v>A</v>
          </cell>
          <cell r="D1" t="str">
            <v>B</v>
          </cell>
          <cell r="E1" t="str">
            <v>C</v>
          </cell>
          <cell r="F1" t="str">
            <v>D</v>
          </cell>
          <cell r="G1" t="str">
            <v>Col ref</v>
          </cell>
          <cell r="H1" t="str">
            <v>TOT</v>
          </cell>
        </row>
        <row r="2">
          <cell r="A2" t="str">
            <v>B1B</v>
          </cell>
        </row>
        <row r="3">
          <cell r="A3" t="str">
            <v>B1P</v>
          </cell>
        </row>
        <row r="4">
          <cell r="A4" t="str">
            <v>B1R</v>
          </cell>
        </row>
        <row r="5">
          <cell r="A5" t="str">
            <v>B2B</v>
          </cell>
        </row>
        <row r="6">
          <cell r="A6" t="str">
            <v>B2P</v>
          </cell>
        </row>
        <row r="7">
          <cell r="A7" t="str">
            <v>B2R</v>
          </cell>
        </row>
        <row r="8">
          <cell r="A8" t="str">
            <v>B3B</v>
          </cell>
        </row>
        <row r="9">
          <cell r="A9" t="str">
            <v>B3P</v>
          </cell>
        </row>
        <row r="10">
          <cell r="A10" t="str">
            <v>B3R</v>
          </cell>
        </row>
        <row r="11">
          <cell r="A11" t="str">
            <v>B4</v>
          </cell>
        </row>
        <row r="12">
          <cell r="A12" t="str">
            <v>B5</v>
          </cell>
        </row>
        <row r="13">
          <cell r="A13" t="str">
            <v>B6</v>
          </cell>
        </row>
        <row r="14">
          <cell r="A14" t="str">
            <v>B7</v>
          </cell>
        </row>
        <row r="15">
          <cell r="A15" t="str">
            <v>BM</v>
          </cell>
        </row>
        <row r="16">
          <cell r="A16" t="str">
            <v>BR</v>
          </cell>
        </row>
        <row r="17">
          <cell r="A17" t="str">
            <v>E00</v>
          </cell>
        </row>
        <row r="18">
          <cell r="A18" t="str">
            <v>E1B</v>
          </cell>
        </row>
        <row r="19">
          <cell r="A19" t="str">
            <v>E1P</v>
          </cell>
        </row>
        <row r="20">
          <cell r="A20" t="str">
            <v>E1R</v>
          </cell>
        </row>
        <row r="21">
          <cell r="A21" t="str">
            <v>E2</v>
          </cell>
        </row>
        <row r="22">
          <cell r="A22" t="str">
            <v>E3</v>
          </cell>
        </row>
        <row r="23">
          <cell r="A23" t="str">
            <v>E4</v>
          </cell>
        </row>
        <row r="24">
          <cell r="A24" t="str">
            <v>ER</v>
          </cell>
        </row>
        <row r="25">
          <cell r="A25" t="str">
            <v>M00</v>
          </cell>
        </row>
        <row r="26">
          <cell r="A26" t="str">
            <v>M21</v>
          </cell>
        </row>
        <row r="27">
          <cell r="A27" t="str">
            <v>M22</v>
          </cell>
        </row>
        <row r="28">
          <cell r="A28" t="str">
            <v>M41</v>
          </cell>
        </row>
        <row r="29">
          <cell r="A29" t="str">
            <v>M42</v>
          </cell>
        </row>
        <row r="30">
          <cell r="A30" t="str">
            <v>M51</v>
          </cell>
        </row>
        <row r="31">
          <cell r="A31" t="str">
            <v>M52</v>
          </cell>
        </row>
        <row r="32">
          <cell r="A32" t="str">
            <v>M61</v>
          </cell>
        </row>
        <row r="33">
          <cell r="A33" t="str">
            <v>M62</v>
          </cell>
        </row>
        <row r="34">
          <cell r="A34" t="str">
            <v>M71</v>
          </cell>
        </row>
        <row r="35">
          <cell r="A35" t="str">
            <v>M72</v>
          </cell>
        </row>
        <row r="36">
          <cell r="A36" t="str">
            <v>M81</v>
          </cell>
        </row>
        <row r="37">
          <cell r="A37" t="str">
            <v>M82</v>
          </cell>
        </row>
        <row r="38">
          <cell r="A38" t="str">
            <v>O1N</v>
          </cell>
        </row>
        <row r="39">
          <cell r="A39" t="str">
            <v>O2S</v>
          </cell>
        </row>
        <row r="40">
          <cell r="A40" t="str">
            <v>O4T</v>
          </cell>
        </row>
        <row r="41">
          <cell r="A41" t="str">
            <v>XX</v>
          </cell>
        </row>
        <row r="42">
          <cell r="A42" t="str">
            <v>YY</v>
          </cell>
        </row>
        <row r="43">
          <cell r="A43" t="str">
            <v>ZZ</v>
          </cell>
        </row>
      </sheetData>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l Data"/>
      <sheetName val="Executive Summary"/>
      <sheetName val="Area Summary"/>
      <sheetName val="Area Schedule"/>
      <sheetName val="Info Schedule"/>
      <sheetName val="Cost Plan"/>
      <sheetName val="Package Split"/>
    </sheetNames>
    <sheetDataSet>
      <sheetData sheetId="0">
        <row r="19">
          <cell r="G19" t="str">
            <v>R</v>
          </cell>
        </row>
        <row r="20">
          <cell r="G20">
            <v>0.05</v>
          </cell>
        </row>
        <row r="23">
          <cell r="G23">
            <v>42906</v>
          </cell>
        </row>
      </sheetData>
      <sheetData sheetId="1"/>
      <sheetData sheetId="2"/>
      <sheetData sheetId="3"/>
      <sheetData sheetId="4"/>
      <sheetData sheetId="5">
        <row r="40">
          <cell r="A40">
            <v>3</v>
          </cell>
        </row>
        <row r="49">
          <cell r="A49">
            <v>4</v>
          </cell>
        </row>
        <row r="63">
          <cell r="A63">
            <v>5</v>
          </cell>
        </row>
        <row r="70">
          <cell r="A70">
            <v>6</v>
          </cell>
        </row>
        <row r="755">
          <cell r="A755">
            <v>7</v>
          </cell>
        </row>
        <row r="931">
          <cell r="A931">
            <v>8</v>
          </cell>
        </row>
        <row r="3826">
          <cell r="A3826">
            <v>11</v>
          </cell>
        </row>
        <row r="4454">
          <cell r="A4454">
            <v>12</v>
          </cell>
        </row>
        <row r="4719">
          <cell r="A4719">
            <v>13</v>
          </cell>
        </row>
        <row r="5120">
          <cell r="A5120">
            <v>14</v>
          </cell>
        </row>
        <row r="5688">
          <cell r="A5688">
            <v>23</v>
          </cell>
        </row>
      </sheetData>
      <sheetData sheetId="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ched2"/>
      <sheetName val="Sched3"/>
      <sheetName val="Sched4"/>
      <sheetName val="Sched5"/>
      <sheetName val="Sched6"/>
      <sheetName val="Sched7"/>
      <sheetName val="Sched8"/>
      <sheetName val="Summary"/>
    </sheetNames>
    <sheetDataSet>
      <sheetData sheetId="0"/>
      <sheetData sheetId="1">
        <row r="8">
          <cell r="A8" t="str">
            <v xml:space="preserve">  2.</v>
          </cell>
          <cell r="B8" t="str">
            <v>SABS 1200A</v>
          </cell>
          <cell r="C8" t="str">
            <v xml:space="preserve">  SCHEDULE 2  :</v>
          </cell>
          <cell r="D8">
            <v>0</v>
          </cell>
        </row>
        <row r="9">
          <cell r="C9" t="str">
            <v xml:space="preserve">  DAYWORKS</v>
          </cell>
        </row>
        <row r="12">
          <cell r="A12" t="str">
            <v xml:space="preserve">  2.1</v>
          </cell>
          <cell r="C12" t="str">
            <v xml:space="preserve">  LABOUR</v>
          </cell>
        </row>
        <row r="14">
          <cell r="C14" t="str">
            <v xml:space="preserve">  a.    Qualified artisan    </v>
          </cell>
          <cell r="D14" t="str">
            <v>hour</v>
          </cell>
          <cell r="E14">
            <v>10</v>
          </cell>
          <cell r="F14">
            <v>20</v>
          </cell>
          <cell r="G14">
            <v>200</v>
          </cell>
        </row>
        <row r="15">
          <cell r="C15" t="str">
            <v xml:space="preserve">  b.    Foreman, leader-hand   (......... hour/workday)*</v>
          </cell>
          <cell r="D15" t="str">
            <v>W/day</v>
          </cell>
          <cell r="E15">
            <v>5</v>
          </cell>
          <cell r="F15">
            <v>750</v>
          </cell>
          <cell r="G15">
            <v>3750</v>
          </cell>
        </row>
        <row r="16">
          <cell r="C16" t="str">
            <v xml:space="preserve">  c.    Semi-skilled labourer     (......... hour/workday)*</v>
          </cell>
          <cell r="D16" t="str">
            <v>W/day</v>
          </cell>
          <cell r="E16">
            <v>10</v>
          </cell>
          <cell r="F16">
            <v>120</v>
          </cell>
          <cell r="G16">
            <v>1200</v>
          </cell>
        </row>
        <row r="17">
          <cell r="C17" t="str">
            <v xml:space="preserve">  d.    Labourer                         (......... hour/workday)*</v>
          </cell>
          <cell r="D17" t="str">
            <v>W/day</v>
          </cell>
          <cell r="E17">
            <v>30</v>
          </cell>
          <cell r="F17">
            <v>100</v>
          </cell>
          <cell r="G17">
            <v>3000</v>
          </cell>
        </row>
        <row r="18">
          <cell r="C18" t="str">
            <v xml:space="preserve">  e.    Blaster                            (......... hour/workday)*</v>
          </cell>
          <cell r="D18" t="str">
            <v>W/day</v>
          </cell>
          <cell r="E18">
            <v>5</v>
          </cell>
          <cell r="F18">
            <v>1100</v>
          </cell>
          <cell r="G18">
            <v>5500</v>
          </cell>
        </row>
        <row r="19">
          <cell r="C19" t="str">
            <v xml:space="preserve">  *     Tenderer to specify</v>
          </cell>
        </row>
        <row r="21">
          <cell r="C21">
            <v>0</v>
          </cell>
        </row>
        <row r="22">
          <cell r="A22" t="str">
            <v xml:space="preserve">  2.2</v>
          </cell>
          <cell r="C22" t="str">
            <v xml:space="preserve">  PLANTHIRE  :  WORK RATES ON SITE </v>
          </cell>
        </row>
        <row r="24">
          <cell r="A24" t="str">
            <v xml:space="preserve">  2.2.1</v>
          </cell>
          <cell r="C24" t="str">
            <v xml:space="preserve">  Tipper truck (specify capacity)</v>
          </cell>
        </row>
        <row r="25">
          <cell r="C25" t="str">
            <v xml:space="preserve">  a.    .......... m3 (small)</v>
          </cell>
          <cell r="D25" t="str">
            <v>hour</v>
          </cell>
          <cell r="E25">
            <v>10</v>
          </cell>
          <cell r="F25">
            <v>85</v>
          </cell>
          <cell r="G25">
            <v>850</v>
          </cell>
        </row>
        <row r="26">
          <cell r="C26" t="str">
            <v xml:space="preserve">  b.    .......... m3 (large)</v>
          </cell>
          <cell r="D26" t="str">
            <v>hour</v>
          </cell>
          <cell r="E26">
            <v>10</v>
          </cell>
          <cell r="F26">
            <v>120</v>
          </cell>
          <cell r="G26">
            <v>1200</v>
          </cell>
        </row>
        <row r="28">
          <cell r="A28" t="str">
            <v xml:space="preserve">  2.2.2</v>
          </cell>
          <cell r="C28" t="str">
            <v xml:space="preserve">  Flatbed truck (specify capacity)</v>
          </cell>
        </row>
        <row r="29">
          <cell r="C29" t="str">
            <v xml:space="preserve">  a.    .......... t (small)</v>
          </cell>
          <cell r="D29" t="str">
            <v>hour</v>
          </cell>
          <cell r="E29" t="str">
            <v>R/only</v>
          </cell>
          <cell r="F29">
            <v>65</v>
          </cell>
        </row>
        <row r="30">
          <cell r="C30" t="str">
            <v xml:space="preserve">  b.    .......... t (large)</v>
          </cell>
          <cell r="D30" t="str">
            <v>hour</v>
          </cell>
          <cell r="E30" t="str">
            <v>R/only</v>
          </cell>
          <cell r="F30">
            <v>85</v>
          </cell>
        </row>
        <row r="32">
          <cell r="A32" t="str">
            <v xml:space="preserve">  2.2.3</v>
          </cell>
          <cell r="C32" t="str">
            <v xml:space="preserve">  LDV</v>
          </cell>
          <cell r="D32" t="str">
            <v>km</v>
          </cell>
          <cell r="E32">
            <v>200</v>
          </cell>
          <cell r="F32">
            <v>2</v>
          </cell>
          <cell r="G32">
            <v>400</v>
          </cell>
        </row>
        <row r="34">
          <cell r="A34" t="str">
            <v xml:space="preserve">  2.2.4</v>
          </cell>
          <cell r="C34" t="str">
            <v xml:space="preserve">  Wheel loader .......... m3 bucket (specify type)</v>
          </cell>
          <cell r="D34" t="str">
            <v>hour</v>
          </cell>
          <cell r="E34">
            <v>10</v>
          </cell>
          <cell r="F34">
            <v>200</v>
          </cell>
          <cell r="G34">
            <v>2000</v>
          </cell>
        </row>
        <row r="36">
          <cell r="A36" t="str">
            <v xml:space="preserve">  2.2.5</v>
          </cell>
          <cell r="C36" t="str">
            <v xml:space="preserve">  Motor grader (specify)</v>
          </cell>
          <cell r="D36" t="str">
            <v>hour</v>
          </cell>
          <cell r="E36">
            <v>2</v>
          </cell>
          <cell r="F36">
            <v>210</v>
          </cell>
          <cell r="G36">
            <v>420</v>
          </cell>
        </row>
        <row r="38">
          <cell r="A38" t="str">
            <v xml:space="preserve">  2.2.6</v>
          </cell>
          <cell r="C38" t="str">
            <v xml:space="preserve">  Bulldozer (specify)</v>
          </cell>
        </row>
        <row r="39">
          <cell r="C39" t="str">
            <v xml:space="preserve">  a.    .......... (small)</v>
          </cell>
          <cell r="D39" t="str">
            <v>hour</v>
          </cell>
          <cell r="E39">
            <v>2</v>
          </cell>
          <cell r="F39">
            <v>180</v>
          </cell>
          <cell r="G39">
            <v>360</v>
          </cell>
        </row>
        <row r="40">
          <cell r="C40" t="str">
            <v xml:space="preserve">  b.    .......... (large)</v>
          </cell>
          <cell r="D40" t="str">
            <v>hour</v>
          </cell>
          <cell r="E40">
            <v>2</v>
          </cell>
          <cell r="F40">
            <v>220</v>
          </cell>
          <cell r="G40">
            <v>440</v>
          </cell>
        </row>
        <row r="42">
          <cell r="A42" t="str">
            <v xml:space="preserve">  2.2.7</v>
          </cell>
          <cell r="C42" t="str">
            <v xml:space="preserve">  Back-actor (specify) .........</v>
          </cell>
          <cell r="D42" t="str">
            <v>hour</v>
          </cell>
          <cell r="E42">
            <v>2</v>
          </cell>
          <cell r="F42">
            <v>190</v>
          </cell>
          <cell r="G42">
            <v>380</v>
          </cell>
        </row>
        <row r="44">
          <cell r="A44" t="str">
            <v xml:space="preserve">  2.2.8</v>
          </cell>
          <cell r="C44" t="str">
            <v xml:space="preserve">  Tractor loader backhoe (TLB) .......... m3 bucket</v>
          </cell>
        </row>
        <row r="45">
          <cell r="C45" t="str">
            <v xml:space="preserve">  Specify type ..........</v>
          </cell>
          <cell r="D45" t="str">
            <v>hour</v>
          </cell>
          <cell r="E45">
            <v>2</v>
          </cell>
          <cell r="F45">
            <v>1100</v>
          </cell>
          <cell r="G45">
            <v>2200</v>
          </cell>
        </row>
        <row r="47">
          <cell r="A47" t="str">
            <v xml:space="preserve">  2.2.9</v>
          </cell>
          <cell r="C47" t="str">
            <v xml:space="preserve">  Pedestrian roller</v>
          </cell>
        </row>
        <row r="48">
          <cell r="C48" t="str">
            <v xml:space="preserve">  a.    Bomag BW 90</v>
          </cell>
          <cell r="D48" t="str">
            <v>hour</v>
          </cell>
          <cell r="E48">
            <v>2</v>
          </cell>
          <cell r="F48">
            <v>30</v>
          </cell>
          <cell r="G48">
            <v>60</v>
          </cell>
        </row>
        <row r="49">
          <cell r="C49" t="str">
            <v xml:space="preserve">  b.    Other (&lt;3 000 kg applied force) ..........</v>
          </cell>
          <cell r="D49" t="str">
            <v>hour</v>
          </cell>
          <cell r="E49">
            <v>2</v>
          </cell>
          <cell r="F49">
            <v>120</v>
          </cell>
          <cell r="G49">
            <v>240</v>
          </cell>
        </row>
        <row r="51">
          <cell r="A51" t="str">
            <v xml:space="preserve">  2.2.10</v>
          </cell>
          <cell r="C51" t="str">
            <v xml:space="preserve">  Vibratory road roller (specify type) ..........</v>
          </cell>
          <cell r="D51" t="str">
            <v>hour</v>
          </cell>
          <cell r="E51">
            <v>2</v>
          </cell>
          <cell r="F51">
            <v>20</v>
          </cell>
          <cell r="G51">
            <v>40</v>
          </cell>
        </row>
        <row r="54">
          <cell r="E54" t="str">
            <v>Carried Forward</v>
          </cell>
          <cell r="G54">
            <v>22240</v>
          </cell>
        </row>
        <row r="55">
          <cell r="E55" t="str">
            <v>Brought Forward</v>
          </cell>
          <cell r="G55">
            <v>22240</v>
          </cell>
        </row>
        <row r="58">
          <cell r="A58" t="str">
            <v xml:space="preserve">  2.2.11</v>
          </cell>
          <cell r="C58" t="str">
            <v xml:space="preserve">  Water tanker (specify capacity)</v>
          </cell>
        </row>
        <row r="59">
          <cell r="C59" t="str">
            <v xml:space="preserve">  a.    .......... (small, towable)</v>
          </cell>
          <cell r="D59" t="str">
            <v>hour</v>
          </cell>
          <cell r="E59">
            <v>2</v>
          </cell>
          <cell r="F59">
            <v>20</v>
          </cell>
          <cell r="G59">
            <v>40</v>
          </cell>
        </row>
        <row r="60">
          <cell r="C60" t="str">
            <v xml:space="preserve">  b.    .......... (large)</v>
          </cell>
          <cell r="D60" t="str">
            <v>hour</v>
          </cell>
          <cell r="E60">
            <v>2</v>
          </cell>
          <cell r="F60">
            <v>105</v>
          </cell>
          <cell r="G60">
            <v>210</v>
          </cell>
        </row>
        <row r="62">
          <cell r="A62" t="str">
            <v xml:space="preserve">  2.2.12</v>
          </cell>
          <cell r="C62" t="str">
            <v xml:space="preserve">  Concrete mixer (specify)</v>
          </cell>
        </row>
        <row r="63">
          <cell r="C63" t="str">
            <v xml:space="preserve">  a.    ..........</v>
          </cell>
          <cell r="D63" t="str">
            <v>hour</v>
          </cell>
          <cell r="E63">
            <v>1</v>
          </cell>
          <cell r="F63">
            <v>20</v>
          </cell>
          <cell r="G63">
            <v>20</v>
          </cell>
        </row>
        <row r="64">
          <cell r="C64" t="str">
            <v xml:space="preserve">  b.    ..........</v>
          </cell>
          <cell r="D64" t="str">
            <v>hour</v>
          </cell>
          <cell r="E64">
            <v>1</v>
          </cell>
          <cell r="F64">
            <v>120</v>
          </cell>
          <cell r="G64">
            <v>120</v>
          </cell>
        </row>
        <row r="67">
          <cell r="A67" t="str">
            <v xml:space="preserve">  2.3</v>
          </cell>
          <cell r="C67" t="str">
            <v xml:space="preserve">  MISCELLANEOUS  :  WORK RATES ON SITE</v>
          </cell>
        </row>
        <row r="69">
          <cell r="A69" t="str">
            <v xml:space="preserve">  2.3.1</v>
          </cell>
          <cell r="C69" t="str">
            <v xml:space="preserve">  Compressor with capacity of -10 m3.min</v>
          </cell>
          <cell r="D69" t="str">
            <v>hour</v>
          </cell>
          <cell r="E69">
            <v>2</v>
          </cell>
          <cell r="F69">
            <v>150</v>
          </cell>
          <cell r="G69">
            <v>300</v>
          </cell>
        </row>
        <row r="71">
          <cell r="A71" t="str">
            <v xml:space="preserve">  2.3.2</v>
          </cell>
          <cell r="C71" t="str">
            <v xml:space="preserve">  Waterpump with 50 mm outlet</v>
          </cell>
          <cell r="D71" t="str">
            <v>hour</v>
          </cell>
          <cell r="E71">
            <v>2</v>
          </cell>
          <cell r="F71">
            <v>20</v>
          </cell>
          <cell r="G71">
            <v>40</v>
          </cell>
        </row>
        <row r="73">
          <cell r="A73" t="str">
            <v xml:space="preserve">  2.3.3</v>
          </cell>
          <cell r="C73" t="str">
            <v xml:space="preserve">  Welding unit (300 Amp)</v>
          </cell>
          <cell r="D73" t="str">
            <v>hour</v>
          </cell>
          <cell r="E73" t="str">
            <v>R/only</v>
          </cell>
          <cell r="F73">
            <v>70</v>
          </cell>
        </row>
        <row r="75">
          <cell r="A75" t="str">
            <v xml:space="preserve">  2.3.4</v>
          </cell>
          <cell r="C75" t="str">
            <v xml:space="preserve">  4 kVA diesel-driven generator set</v>
          </cell>
          <cell r="D75" t="str">
            <v>hour</v>
          </cell>
          <cell r="E75" t="str">
            <v>R/only</v>
          </cell>
          <cell r="F75">
            <v>30</v>
          </cell>
        </row>
        <row r="78">
          <cell r="A78" t="str">
            <v xml:space="preserve">  2.4</v>
          </cell>
          <cell r="C78" t="str">
            <v xml:space="preserve">  PLANTHIRE  :  TRANSPORT COST TO AND</v>
          </cell>
        </row>
        <row r="79">
          <cell r="C79" t="str">
            <v xml:space="preserve">  FROM SITE</v>
          </cell>
        </row>
        <row r="81">
          <cell r="C81" t="str">
            <v xml:space="preserve">  (Distance shall be measured one way only.  Tendered</v>
          </cell>
        </row>
        <row r="82">
          <cell r="C82" t="str">
            <v xml:space="preserve">  rates shall include for transport both to and from site)</v>
          </cell>
        </row>
        <row r="84">
          <cell r="A84" t="str">
            <v xml:space="preserve">  2.4.1</v>
          </cell>
          <cell r="C84" t="str">
            <v xml:space="preserve">  Low-bed (suitable for the largest piece of equipment</v>
          </cell>
        </row>
        <row r="85">
          <cell r="C85" t="str">
            <v xml:space="preserve">  above)</v>
          </cell>
          <cell r="D85" t="str">
            <v>km</v>
          </cell>
          <cell r="E85" t="str">
            <v>R/only</v>
          </cell>
          <cell r="F85">
            <v>20</v>
          </cell>
        </row>
        <row r="87">
          <cell r="A87" t="str">
            <v xml:space="preserve">  2.4.2</v>
          </cell>
          <cell r="C87" t="str">
            <v xml:space="preserve">  Tipper truck</v>
          </cell>
        </row>
        <row r="88">
          <cell r="C88" t="str">
            <v xml:space="preserve">  a.    Small</v>
          </cell>
          <cell r="D88" t="str">
            <v>hour</v>
          </cell>
          <cell r="E88" t="str">
            <v>R/only</v>
          </cell>
          <cell r="F88">
            <v>7</v>
          </cell>
        </row>
        <row r="89">
          <cell r="C89" t="str">
            <v xml:space="preserve">  b.    Large</v>
          </cell>
          <cell r="D89" t="str">
            <v>hour</v>
          </cell>
          <cell r="E89" t="str">
            <v>R/only</v>
          </cell>
          <cell r="F89">
            <v>8.5</v>
          </cell>
        </row>
        <row r="91">
          <cell r="A91" t="str">
            <v xml:space="preserve">  2.4.3</v>
          </cell>
          <cell r="C91" t="str">
            <v xml:space="preserve">  Flat-bed truck</v>
          </cell>
        </row>
        <row r="92">
          <cell r="C92" t="str">
            <v xml:space="preserve">  a.    Small</v>
          </cell>
          <cell r="D92" t="str">
            <v>hour</v>
          </cell>
          <cell r="E92" t="str">
            <v>R/only</v>
          </cell>
          <cell r="F92">
            <v>7</v>
          </cell>
        </row>
        <row r="93">
          <cell r="C93" t="str">
            <v xml:space="preserve">  b.    Large</v>
          </cell>
          <cell r="D93" t="str">
            <v>hour</v>
          </cell>
          <cell r="E93" t="str">
            <v>R/only</v>
          </cell>
          <cell r="F93">
            <v>8.5</v>
          </cell>
        </row>
        <row r="95">
          <cell r="A95" t="str">
            <v xml:space="preserve">  2.4.4</v>
          </cell>
          <cell r="C95" t="str">
            <v xml:space="preserve">  LDV</v>
          </cell>
          <cell r="D95" t="str">
            <v>km</v>
          </cell>
          <cell r="E95">
            <v>200</v>
          </cell>
          <cell r="F95">
            <v>2</v>
          </cell>
          <cell r="G95">
            <v>400</v>
          </cell>
        </row>
        <row r="99">
          <cell r="E99" t="str">
            <v>Carried Forward</v>
          </cell>
          <cell r="G99">
            <v>23370</v>
          </cell>
        </row>
        <row r="100">
          <cell r="E100" t="str">
            <v>Brought Forward</v>
          </cell>
          <cell r="G100">
            <v>23370</v>
          </cell>
        </row>
        <row r="103">
          <cell r="A103" t="str">
            <v xml:space="preserve">  2.4.5</v>
          </cell>
          <cell r="C103" t="str">
            <v xml:space="preserve">  Water tanker</v>
          </cell>
        </row>
        <row r="104">
          <cell r="C104" t="str">
            <v xml:space="preserve">  a.    Small (towable)</v>
          </cell>
          <cell r="D104" t="str">
            <v>km</v>
          </cell>
          <cell r="E104" t="str">
            <v>R/only</v>
          </cell>
          <cell r="F104">
            <v>2.5</v>
          </cell>
        </row>
        <row r="105">
          <cell r="C105" t="str">
            <v xml:space="preserve">  b.    Large</v>
          </cell>
          <cell r="D105" t="str">
            <v>km</v>
          </cell>
          <cell r="E105" t="str">
            <v>R/only</v>
          </cell>
          <cell r="F105">
            <v>8.5</v>
          </cell>
        </row>
        <row r="107">
          <cell r="A107" t="str">
            <v xml:space="preserve">  2.4.6</v>
          </cell>
          <cell r="C107" t="str">
            <v xml:space="preserve">  Concrete mixer</v>
          </cell>
        </row>
        <row r="108">
          <cell r="C108" t="str">
            <v xml:space="preserve">  a.    Small (towable)</v>
          </cell>
          <cell r="D108" t="str">
            <v>km</v>
          </cell>
          <cell r="E108" t="str">
            <v>R/only</v>
          </cell>
          <cell r="F108">
            <v>10</v>
          </cell>
        </row>
        <row r="109">
          <cell r="C109" t="str">
            <v xml:space="preserve">  b.    Large</v>
          </cell>
          <cell r="D109" t="str">
            <v>km</v>
          </cell>
          <cell r="E109" t="str">
            <v>R/only</v>
          </cell>
          <cell r="F109">
            <v>30</v>
          </cell>
        </row>
        <row r="111">
          <cell r="A111" t="str">
            <v xml:space="preserve">  2.4.7</v>
          </cell>
          <cell r="C111" t="str">
            <v xml:space="preserve">  Other (specify)</v>
          </cell>
        </row>
        <row r="142">
          <cell r="C142" t="str">
            <v xml:space="preserve">  TOTAL  :  SCHEDULE 2</v>
          </cell>
        </row>
        <row r="143">
          <cell r="C143" t="str">
            <v xml:space="preserve">  DAYWORKS</v>
          </cell>
        </row>
        <row r="144">
          <cell r="C144" t="str">
            <v xml:space="preserve">  CARRIED TO SUMMARY</v>
          </cell>
        </row>
        <row r="146">
          <cell r="E146" t="str">
            <v>Total</v>
          </cell>
          <cell r="G146">
            <v>23370</v>
          </cell>
        </row>
      </sheetData>
      <sheetData sheetId="2"/>
      <sheetData sheetId="3"/>
      <sheetData sheetId="4"/>
      <sheetData sheetId="5"/>
      <sheetData sheetId="6"/>
      <sheetData sheetId="7"/>
      <sheetData sheetId="8"/>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ched2"/>
      <sheetName val="Sched3"/>
      <sheetName val="Sched4"/>
      <sheetName val="Sched5"/>
      <sheetName val="Sched6"/>
      <sheetName val="Sched7"/>
      <sheetName val="Sched8"/>
      <sheetName val="Summary"/>
    </sheetNames>
    <sheetDataSet>
      <sheetData sheetId="0"/>
      <sheetData sheetId="1">
        <row r="8">
          <cell r="A8" t="str">
            <v xml:space="preserve">  2.</v>
          </cell>
          <cell r="B8" t="str">
            <v>SABS 1200A</v>
          </cell>
          <cell r="C8" t="str">
            <v xml:space="preserve">  SCHEDULE 2  :</v>
          </cell>
          <cell r="D8">
            <v>0</v>
          </cell>
        </row>
        <row r="9">
          <cell r="C9" t="str">
            <v xml:space="preserve">  DAYWORKS</v>
          </cell>
        </row>
        <row r="12">
          <cell r="A12" t="str">
            <v xml:space="preserve">  2.1</v>
          </cell>
          <cell r="C12" t="str">
            <v xml:space="preserve">  LABOUR</v>
          </cell>
        </row>
        <row r="14">
          <cell r="C14" t="str">
            <v xml:space="preserve">  a.    Qualified artisan    </v>
          </cell>
          <cell r="D14" t="str">
            <v>hour</v>
          </cell>
          <cell r="E14">
            <v>10</v>
          </cell>
          <cell r="F14">
            <v>20</v>
          </cell>
          <cell r="G14">
            <v>200</v>
          </cell>
        </row>
        <row r="15">
          <cell r="C15" t="str">
            <v xml:space="preserve">  b.    Foreman, leader-hand   (......... hour/workday)*</v>
          </cell>
          <cell r="D15" t="str">
            <v>W/day</v>
          </cell>
          <cell r="E15">
            <v>5</v>
          </cell>
          <cell r="F15">
            <v>750</v>
          </cell>
          <cell r="G15">
            <v>3750</v>
          </cell>
        </row>
        <row r="16">
          <cell r="C16" t="str">
            <v xml:space="preserve">  c.    Semi-skilled labourer     (......... hour/workday)*</v>
          </cell>
          <cell r="D16" t="str">
            <v>W/day</v>
          </cell>
          <cell r="E16">
            <v>10</v>
          </cell>
          <cell r="F16">
            <v>120</v>
          </cell>
          <cell r="G16">
            <v>1200</v>
          </cell>
        </row>
        <row r="17">
          <cell r="C17" t="str">
            <v xml:space="preserve">  d.    Labourer                         (......... hour/workday)*</v>
          </cell>
          <cell r="D17" t="str">
            <v>W/day</v>
          </cell>
          <cell r="E17">
            <v>30</v>
          </cell>
          <cell r="F17">
            <v>100</v>
          </cell>
          <cell r="G17">
            <v>3000</v>
          </cell>
        </row>
        <row r="18">
          <cell r="C18" t="str">
            <v xml:space="preserve">  e.    Blaster                            (......... hour/workday)*</v>
          </cell>
          <cell r="D18" t="str">
            <v>W/day</v>
          </cell>
          <cell r="E18">
            <v>5</v>
          </cell>
          <cell r="F18">
            <v>1100</v>
          </cell>
          <cell r="G18">
            <v>5500</v>
          </cell>
        </row>
        <row r="19">
          <cell r="C19" t="str">
            <v xml:space="preserve">  *     Tenderer to specify</v>
          </cell>
        </row>
        <row r="21">
          <cell r="C21">
            <v>0</v>
          </cell>
        </row>
        <row r="22">
          <cell r="A22" t="str">
            <v xml:space="preserve">  2.2</v>
          </cell>
          <cell r="C22" t="str">
            <v xml:space="preserve">  PLANTHIRE  :  WORK RATES ON SITE </v>
          </cell>
        </row>
        <row r="24">
          <cell r="A24" t="str">
            <v xml:space="preserve">  2.2.1</v>
          </cell>
          <cell r="C24" t="str">
            <v xml:space="preserve">  Tipper truck (specify capacity)</v>
          </cell>
        </row>
        <row r="25">
          <cell r="C25" t="str">
            <v xml:space="preserve">  a.    .......... m3 (small)</v>
          </cell>
          <cell r="D25" t="str">
            <v>hour</v>
          </cell>
          <cell r="E25">
            <v>10</v>
          </cell>
          <cell r="F25">
            <v>85</v>
          </cell>
          <cell r="G25">
            <v>850</v>
          </cell>
        </row>
        <row r="26">
          <cell r="C26" t="str">
            <v xml:space="preserve">  b.    .......... m3 (large)</v>
          </cell>
          <cell r="D26" t="str">
            <v>hour</v>
          </cell>
          <cell r="E26">
            <v>10</v>
          </cell>
          <cell r="F26">
            <v>120</v>
          </cell>
          <cell r="G26">
            <v>1200</v>
          </cell>
        </row>
        <row r="28">
          <cell r="A28" t="str">
            <v xml:space="preserve">  2.2.2</v>
          </cell>
          <cell r="C28" t="str">
            <v xml:space="preserve">  Flatbed truck (specify capacity)</v>
          </cell>
        </row>
        <row r="29">
          <cell r="C29" t="str">
            <v xml:space="preserve">  a.    .......... t (small)</v>
          </cell>
          <cell r="D29" t="str">
            <v>hour</v>
          </cell>
          <cell r="E29" t="str">
            <v>R/only</v>
          </cell>
          <cell r="F29">
            <v>65</v>
          </cell>
        </row>
        <row r="30">
          <cell r="C30" t="str">
            <v xml:space="preserve">  b.    .......... t (large)</v>
          </cell>
          <cell r="D30" t="str">
            <v>hour</v>
          </cell>
          <cell r="E30" t="str">
            <v>R/only</v>
          </cell>
          <cell r="F30">
            <v>85</v>
          </cell>
        </row>
        <row r="32">
          <cell r="A32" t="str">
            <v xml:space="preserve">  2.2.3</v>
          </cell>
          <cell r="C32" t="str">
            <v xml:space="preserve">  LDV</v>
          </cell>
          <cell r="D32" t="str">
            <v>km</v>
          </cell>
          <cell r="E32">
            <v>200</v>
          </cell>
          <cell r="F32">
            <v>2</v>
          </cell>
          <cell r="G32">
            <v>400</v>
          </cell>
        </row>
        <row r="34">
          <cell r="A34" t="str">
            <v xml:space="preserve">  2.2.4</v>
          </cell>
          <cell r="C34" t="str">
            <v xml:space="preserve">  Wheel loader .......... m3 bucket (specify type)</v>
          </cell>
          <cell r="D34" t="str">
            <v>hour</v>
          </cell>
          <cell r="E34">
            <v>10</v>
          </cell>
          <cell r="F34">
            <v>200</v>
          </cell>
          <cell r="G34">
            <v>2000</v>
          </cell>
        </row>
        <row r="36">
          <cell r="A36" t="str">
            <v xml:space="preserve">  2.2.5</v>
          </cell>
          <cell r="C36" t="str">
            <v xml:space="preserve">  Motor grader (specify)</v>
          </cell>
          <cell r="D36" t="str">
            <v>hour</v>
          </cell>
          <cell r="E36">
            <v>2</v>
          </cell>
          <cell r="F36">
            <v>210</v>
          </cell>
          <cell r="G36">
            <v>420</v>
          </cell>
        </row>
        <row r="38">
          <cell r="A38" t="str">
            <v xml:space="preserve">  2.2.6</v>
          </cell>
          <cell r="C38" t="str">
            <v xml:space="preserve">  Bulldozer (specify)</v>
          </cell>
        </row>
        <row r="39">
          <cell r="C39" t="str">
            <v xml:space="preserve">  a.    .......... (small)</v>
          </cell>
          <cell r="D39" t="str">
            <v>hour</v>
          </cell>
          <cell r="E39">
            <v>2</v>
          </cell>
          <cell r="F39">
            <v>180</v>
          </cell>
          <cell r="G39">
            <v>360</v>
          </cell>
        </row>
        <row r="40">
          <cell r="C40" t="str">
            <v xml:space="preserve">  b.    .......... (large)</v>
          </cell>
          <cell r="D40" t="str">
            <v>hour</v>
          </cell>
          <cell r="E40">
            <v>2</v>
          </cell>
          <cell r="F40">
            <v>220</v>
          </cell>
          <cell r="G40">
            <v>440</v>
          </cell>
        </row>
        <row r="42">
          <cell r="A42" t="str">
            <v xml:space="preserve">  2.2.7</v>
          </cell>
          <cell r="C42" t="str">
            <v xml:space="preserve">  Back-actor (specify) .........</v>
          </cell>
          <cell r="D42" t="str">
            <v>hour</v>
          </cell>
          <cell r="E42">
            <v>2</v>
          </cell>
          <cell r="F42">
            <v>190</v>
          </cell>
          <cell r="G42">
            <v>380</v>
          </cell>
        </row>
        <row r="44">
          <cell r="A44" t="str">
            <v xml:space="preserve">  2.2.8</v>
          </cell>
          <cell r="C44" t="str">
            <v xml:space="preserve">  Tractor loader backhoe (TLB) .......... m3 bucket</v>
          </cell>
        </row>
        <row r="45">
          <cell r="C45" t="str">
            <v xml:space="preserve">  Specify type ..........</v>
          </cell>
          <cell r="D45" t="str">
            <v>hour</v>
          </cell>
          <cell r="E45">
            <v>2</v>
          </cell>
          <cell r="F45">
            <v>1100</v>
          </cell>
          <cell r="G45">
            <v>2200</v>
          </cell>
        </row>
        <row r="47">
          <cell r="A47" t="str">
            <v xml:space="preserve">  2.2.9</v>
          </cell>
          <cell r="C47" t="str">
            <v xml:space="preserve">  Pedestrian roller</v>
          </cell>
        </row>
        <row r="48">
          <cell r="C48" t="str">
            <v xml:space="preserve">  a.    Bomag BW 90</v>
          </cell>
          <cell r="D48" t="str">
            <v>hour</v>
          </cell>
          <cell r="E48">
            <v>2</v>
          </cell>
          <cell r="F48">
            <v>30</v>
          </cell>
          <cell r="G48">
            <v>60</v>
          </cell>
        </row>
        <row r="49">
          <cell r="C49" t="str">
            <v xml:space="preserve">  b.    Other (&lt;3 000 kg applied force) ..........</v>
          </cell>
          <cell r="D49" t="str">
            <v>hour</v>
          </cell>
          <cell r="E49">
            <v>2</v>
          </cell>
          <cell r="F49">
            <v>120</v>
          </cell>
          <cell r="G49">
            <v>240</v>
          </cell>
        </row>
        <row r="51">
          <cell r="A51" t="str">
            <v xml:space="preserve">  2.2.10</v>
          </cell>
          <cell r="C51" t="str">
            <v xml:space="preserve">  Vibratory road roller (specify type) ..........</v>
          </cell>
          <cell r="D51" t="str">
            <v>hour</v>
          </cell>
          <cell r="E51">
            <v>2</v>
          </cell>
          <cell r="F51">
            <v>20</v>
          </cell>
          <cell r="G51">
            <v>40</v>
          </cell>
        </row>
        <row r="54">
          <cell r="E54" t="str">
            <v>Carried Forward</v>
          </cell>
          <cell r="G54">
            <v>22240</v>
          </cell>
        </row>
        <row r="55">
          <cell r="E55" t="str">
            <v>Brought Forward</v>
          </cell>
          <cell r="G55">
            <v>22240</v>
          </cell>
        </row>
        <row r="58">
          <cell r="A58" t="str">
            <v xml:space="preserve">  2.2.11</v>
          </cell>
          <cell r="C58" t="str">
            <v xml:space="preserve">  Water tanker (specify capacity)</v>
          </cell>
        </row>
        <row r="59">
          <cell r="C59" t="str">
            <v xml:space="preserve">  a.    .......... (small, towable)</v>
          </cell>
          <cell r="D59" t="str">
            <v>hour</v>
          </cell>
          <cell r="E59">
            <v>2</v>
          </cell>
          <cell r="F59">
            <v>20</v>
          </cell>
          <cell r="G59">
            <v>40</v>
          </cell>
        </row>
        <row r="60">
          <cell r="C60" t="str">
            <v xml:space="preserve">  b.    .......... (large)</v>
          </cell>
          <cell r="D60" t="str">
            <v>hour</v>
          </cell>
          <cell r="E60">
            <v>2</v>
          </cell>
          <cell r="F60">
            <v>105</v>
          </cell>
          <cell r="G60">
            <v>210</v>
          </cell>
        </row>
        <row r="62">
          <cell r="A62" t="str">
            <v xml:space="preserve">  2.2.12</v>
          </cell>
          <cell r="C62" t="str">
            <v xml:space="preserve">  Concrete mixer (specify)</v>
          </cell>
        </row>
        <row r="63">
          <cell r="C63" t="str">
            <v xml:space="preserve">  a.    ..........</v>
          </cell>
          <cell r="D63" t="str">
            <v>hour</v>
          </cell>
          <cell r="E63">
            <v>1</v>
          </cell>
          <cell r="F63">
            <v>20</v>
          </cell>
          <cell r="G63">
            <v>20</v>
          </cell>
        </row>
        <row r="64">
          <cell r="C64" t="str">
            <v xml:space="preserve">  b.    ..........</v>
          </cell>
          <cell r="D64" t="str">
            <v>hour</v>
          </cell>
          <cell r="E64">
            <v>1</v>
          </cell>
          <cell r="F64">
            <v>120</v>
          </cell>
          <cell r="G64">
            <v>120</v>
          </cell>
        </row>
        <row r="67">
          <cell r="A67" t="str">
            <v xml:space="preserve">  2.3</v>
          </cell>
          <cell r="C67" t="str">
            <v xml:space="preserve">  MISCELLANEOUS  :  WORK RATES ON SITE</v>
          </cell>
        </row>
        <row r="69">
          <cell r="A69" t="str">
            <v xml:space="preserve">  2.3.1</v>
          </cell>
          <cell r="C69" t="str">
            <v xml:space="preserve">  Compressor with capacity of -10 m3.min</v>
          </cell>
          <cell r="D69" t="str">
            <v>hour</v>
          </cell>
          <cell r="E69">
            <v>2</v>
          </cell>
          <cell r="F69">
            <v>150</v>
          </cell>
          <cell r="G69">
            <v>300</v>
          </cell>
        </row>
        <row r="71">
          <cell r="A71" t="str">
            <v xml:space="preserve">  2.3.2</v>
          </cell>
          <cell r="C71" t="str">
            <v xml:space="preserve">  Waterpump with 50 mm outlet</v>
          </cell>
          <cell r="D71" t="str">
            <v>hour</v>
          </cell>
          <cell r="E71">
            <v>2</v>
          </cell>
          <cell r="F71">
            <v>20</v>
          </cell>
          <cell r="G71">
            <v>40</v>
          </cell>
        </row>
        <row r="73">
          <cell r="A73" t="str">
            <v xml:space="preserve">  2.3.3</v>
          </cell>
          <cell r="C73" t="str">
            <v xml:space="preserve">  Welding unit (300 Amp)</v>
          </cell>
          <cell r="D73" t="str">
            <v>hour</v>
          </cell>
          <cell r="E73" t="str">
            <v>R/only</v>
          </cell>
          <cell r="F73">
            <v>70</v>
          </cell>
        </row>
        <row r="75">
          <cell r="A75" t="str">
            <v xml:space="preserve">  2.3.4</v>
          </cell>
          <cell r="C75" t="str">
            <v xml:space="preserve">  4 kVA diesel-driven generator set</v>
          </cell>
          <cell r="D75" t="str">
            <v>hour</v>
          </cell>
          <cell r="E75" t="str">
            <v>R/only</v>
          </cell>
          <cell r="F75">
            <v>30</v>
          </cell>
        </row>
        <row r="78">
          <cell r="A78" t="str">
            <v xml:space="preserve">  2.4</v>
          </cell>
          <cell r="C78" t="str">
            <v xml:space="preserve">  PLANTHIRE  :  TRANSPORT COST TO AND</v>
          </cell>
        </row>
        <row r="79">
          <cell r="C79" t="str">
            <v xml:space="preserve">  FROM SITE</v>
          </cell>
        </row>
        <row r="81">
          <cell r="C81" t="str">
            <v xml:space="preserve">  (Distance shall be measured one way only.  Tendered</v>
          </cell>
        </row>
        <row r="82">
          <cell r="C82" t="str">
            <v xml:space="preserve">  rates shall include for transport both to and from site)</v>
          </cell>
        </row>
        <row r="84">
          <cell r="A84" t="str">
            <v xml:space="preserve">  2.4.1</v>
          </cell>
          <cell r="C84" t="str">
            <v xml:space="preserve">  Low-bed (suitable for the largest piece of equipment</v>
          </cell>
        </row>
        <row r="85">
          <cell r="C85" t="str">
            <v xml:space="preserve">  above)</v>
          </cell>
          <cell r="D85" t="str">
            <v>km</v>
          </cell>
          <cell r="E85" t="str">
            <v>R/only</v>
          </cell>
          <cell r="F85">
            <v>20</v>
          </cell>
        </row>
        <row r="87">
          <cell r="A87" t="str">
            <v xml:space="preserve">  2.4.2</v>
          </cell>
          <cell r="C87" t="str">
            <v xml:space="preserve">  Tipper truck</v>
          </cell>
        </row>
        <row r="88">
          <cell r="C88" t="str">
            <v xml:space="preserve">  a.    Small</v>
          </cell>
          <cell r="D88" t="str">
            <v>hour</v>
          </cell>
          <cell r="E88" t="str">
            <v>R/only</v>
          </cell>
          <cell r="F88">
            <v>7</v>
          </cell>
        </row>
        <row r="89">
          <cell r="C89" t="str">
            <v xml:space="preserve">  b.    Large</v>
          </cell>
          <cell r="D89" t="str">
            <v>hour</v>
          </cell>
          <cell r="E89" t="str">
            <v>R/only</v>
          </cell>
          <cell r="F89">
            <v>8.5</v>
          </cell>
        </row>
        <row r="91">
          <cell r="A91" t="str">
            <v xml:space="preserve">  2.4.3</v>
          </cell>
          <cell r="C91" t="str">
            <v xml:space="preserve">  Flat-bed truck</v>
          </cell>
        </row>
        <row r="92">
          <cell r="C92" t="str">
            <v xml:space="preserve">  a.    Small</v>
          </cell>
          <cell r="D92" t="str">
            <v>hour</v>
          </cell>
          <cell r="E92" t="str">
            <v>R/only</v>
          </cell>
          <cell r="F92">
            <v>7</v>
          </cell>
        </row>
        <row r="93">
          <cell r="C93" t="str">
            <v xml:space="preserve">  b.    Large</v>
          </cell>
          <cell r="D93" t="str">
            <v>hour</v>
          </cell>
          <cell r="E93" t="str">
            <v>R/only</v>
          </cell>
          <cell r="F93">
            <v>8.5</v>
          </cell>
        </row>
        <row r="95">
          <cell r="A95" t="str">
            <v xml:space="preserve">  2.4.4</v>
          </cell>
          <cell r="C95" t="str">
            <v xml:space="preserve">  LDV</v>
          </cell>
          <cell r="D95" t="str">
            <v>km</v>
          </cell>
          <cell r="E95">
            <v>200</v>
          </cell>
          <cell r="F95">
            <v>2</v>
          </cell>
          <cell r="G95">
            <v>400</v>
          </cell>
        </row>
        <row r="99">
          <cell r="E99" t="str">
            <v>Carried Forward</v>
          </cell>
          <cell r="G99">
            <v>23370</v>
          </cell>
        </row>
        <row r="100">
          <cell r="E100" t="str">
            <v>Brought Forward</v>
          </cell>
          <cell r="G100">
            <v>23370</v>
          </cell>
        </row>
        <row r="103">
          <cell r="A103" t="str">
            <v xml:space="preserve">  2.4.5</v>
          </cell>
          <cell r="C103" t="str">
            <v xml:space="preserve">  Water tanker</v>
          </cell>
        </row>
        <row r="104">
          <cell r="C104" t="str">
            <v xml:space="preserve">  a.    Small (towable)</v>
          </cell>
          <cell r="D104" t="str">
            <v>km</v>
          </cell>
          <cell r="E104" t="str">
            <v>R/only</v>
          </cell>
          <cell r="F104">
            <v>2.5</v>
          </cell>
        </row>
        <row r="105">
          <cell r="C105" t="str">
            <v xml:space="preserve">  b.    Large</v>
          </cell>
          <cell r="D105" t="str">
            <v>km</v>
          </cell>
          <cell r="E105" t="str">
            <v>R/only</v>
          </cell>
          <cell r="F105">
            <v>8.5</v>
          </cell>
        </row>
        <row r="107">
          <cell r="A107" t="str">
            <v xml:space="preserve">  2.4.6</v>
          </cell>
          <cell r="C107" t="str">
            <v xml:space="preserve">  Concrete mixer</v>
          </cell>
        </row>
        <row r="108">
          <cell r="C108" t="str">
            <v xml:space="preserve">  a.    Small (towable)</v>
          </cell>
          <cell r="D108" t="str">
            <v>km</v>
          </cell>
          <cell r="E108" t="str">
            <v>R/only</v>
          </cell>
          <cell r="F108">
            <v>10</v>
          </cell>
        </row>
        <row r="109">
          <cell r="C109" t="str">
            <v xml:space="preserve">  b.    Large</v>
          </cell>
          <cell r="D109" t="str">
            <v>km</v>
          </cell>
          <cell r="E109" t="str">
            <v>R/only</v>
          </cell>
          <cell r="F109">
            <v>30</v>
          </cell>
        </row>
        <row r="111">
          <cell r="A111" t="str">
            <v xml:space="preserve">  2.4.7</v>
          </cell>
          <cell r="C111" t="str">
            <v xml:space="preserve">  Other (specify)</v>
          </cell>
        </row>
        <row r="142">
          <cell r="C142" t="str">
            <v xml:space="preserve">  TOTAL  :  SCHEDULE 2</v>
          </cell>
        </row>
        <row r="143">
          <cell r="C143" t="str">
            <v xml:space="preserve">  DAYWORKS</v>
          </cell>
        </row>
        <row r="144">
          <cell r="C144" t="str">
            <v xml:space="preserve">  CARRIED TO SUMMARY</v>
          </cell>
        </row>
        <row r="146">
          <cell r="E146" t="str">
            <v>Total</v>
          </cell>
          <cell r="G146">
            <v>23370</v>
          </cell>
        </row>
      </sheetData>
      <sheetData sheetId="2"/>
      <sheetData sheetId="3"/>
      <sheetData sheetId="4"/>
      <sheetData sheetId="5"/>
      <sheetData sheetId="6"/>
      <sheetData sheetId="7"/>
      <sheetData sheetId="8"/>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sheetName val="ProArcInfo"/>
      <sheetName val="P&amp;Gs"/>
      <sheetName val="Conveyors"/>
    </sheetNames>
    <sheetDataSet>
      <sheetData sheetId="0">
        <row r="3">
          <cell r="B3" t="str">
            <v>Mondi RB 720 / 103503</v>
          </cell>
        </row>
      </sheetData>
      <sheetData sheetId="1">
        <row r="3">
          <cell r="B3" t="str">
            <v>Mondi RB 720 / 103503</v>
          </cell>
        </row>
        <row r="4">
          <cell r="B4" t="str">
            <v>Bill of quantities</v>
          </cell>
        </row>
        <row r="5">
          <cell r="B5" t="str">
            <v>Fiberline</v>
          </cell>
        </row>
        <row r="6">
          <cell r="B6" t="str">
            <v>Electrical installation</v>
          </cell>
        </row>
        <row r="10">
          <cell r="B10" t="str">
            <v>Gunnar Rutquist</v>
          </cell>
        </row>
        <row r="11">
          <cell r="B11" t="str">
            <v>50098840</v>
          </cell>
        </row>
        <row r="12">
          <cell r="B12" t="str">
            <v>2003-10-15</v>
          </cell>
        </row>
        <row r="13">
          <cell r="B13" t="str">
            <v>Issued for purchase</v>
          </cell>
        </row>
        <row r="16">
          <cell r="B16" t="str">
            <v>2004-01-19, rev 2</v>
          </cell>
        </row>
      </sheetData>
      <sheetData sheetId="2" refreshError="1"/>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sheetName val="Rev"/>
      <sheetName val="Cover"/>
      <sheetName val="Summary"/>
      <sheetName val="Programme"/>
      <sheetName val="Staff"/>
      <sheetName val="Staff site"/>
      <sheetName val="Supply"/>
      <sheetName val="VWS SECTION B - mechanicals"/>
      <sheetName val="VWS SECTION D - WTW"/>
      <sheetName val="Mechanical Section A P&amp;G"/>
      <sheetName val="Mechanical SECTION B "/>
      <sheetName val="Mechanical SECTION D - WTW"/>
      <sheetName val="C2.2 Summary"/>
      <sheetName val="EC&amp;I 1 P&amp;G"/>
      <sheetName val="EC&amp; I PRICED SECTION B ELEC"/>
      <sheetName val="EC&amp; I PRICED SECTION C ELEC"/>
      <sheetName val="Site"/>
      <sheetName val="Other"/>
      <sheetName val="Partners"/>
      <sheetName val="Section A P&amp;G (2)"/>
      <sheetName val="Part B (2)"/>
      <sheetName val="Part C (2)"/>
      <sheetName val="Part D (2)"/>
      <sheetName val="C2.2 Summary (2)"/>
      <sheetName val="Graphs"/>
      <sheetName val="Cash-flow"/>
      <sheetName val="Risk"/>
      <sheetName val="Travel"/>
      <sheetName val="Eqpmt-detail"/>
      <sheetName val="Ratios"/>
      <sheetName val="vE"/>
      <sheetName val="Dic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6">
          <cell r="S16">
            <v>0.1542</v>
          </cell>
        </row>
        <row r="18">
          <cell r="S18">
            <v>4676236.4698864976</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19">
          <cell r="C119" t="str">
            <v>TOTAL TENDER PRICE</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 Summary"/>
      <sheetName val="PE683"/>
      <sheetName val="PE690"/>
      <sheetName val="PE719"/>
      <sheetName val="01"/>
      <sheetName val="02"/>
      <sheetName val="04"/>
      <sheetName val="05"/>
      <sheetName val="06"/>
      <sheetName val="07"/>
      <sheetName val="08"/>
      <sheetName val="09"/>
      <sheetName val="10"/>
      <sheetName val="Acc No 1"/>
      <sheetName val="Acc No 2"/>
      <sheetName val="Acc No 3"/>
      <sheetName val="Timesheets"/>
      <sheetName val="Employe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Emaster1"/>
      <sheetName val="AutoOpen Stub Data"/>
      <sheetName val="Customize Your Invoice"/>
      <sheetName val="Invoice"/>
      <sheetName val="Macros"/>
      <sheetName val="ATW"/>
      <sheetName val="Lock"/>
      <sheetName val="Intl Data Table"/>
      <sheetName val="TemplateInformation"/>
    </sheetNames>
    <sheetDataSet>
      <sheetData sheetId="0" refreshError="1"/>
      <sheetData sheetId="1"/>
      <sheetData sheetId="2">
        <row r="15">
          <cell r="E15" t="str">
            <v>FETAKGOMO</v>
          </cell>
        </row>
        <row r="22">
          <cell r="G22" t="str">
            <v>Credit Card #1</v>
          </cell>
        </row>
        <row r="23">
          <cell r="E23">
            <v>0.14000000000000001</v>
          </cell>
          <cell r="G23" t="str">
            <v>Credit Card #2</v>
          </cell>
        </row>
        <row r="24">
          <cell r="D24" t="b">
            <v>0</v>
          </cell>
          <cell r="G24" t="str">
            <v>Credit Card #3</v>
          </cell>
        </row>
      </sheetData>
      <sheetData sheetId="3"/>
      <sheetData sheetId="4" refreshError="1"/>
      <sheetData sheetId="5"/>
      <sheetData sheetId="6"/>
      <sheetData sheetId="7"/>
      <sheetData sheetId="8"/>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Emaster1"/>
      <sheetName val="AutoOpen Stub Data"/>
      <sheetName val="Customize Your Invoice"/>
      <sheetName val="Invoice"/>
      <sheetName val="Macros"/>
      <sheetName val="ATW"/>
      <sheetName val="Lock"/>
      <sheetName val="Intl Data Table"/>
      <sheetName val="TemplateInformation"/>
    </sheetNames>
    <sheetDataSet>
      <sheetData sheetId="0" refreshError="1"/>
      <sheetData sheetId="1"/>
      <sheetData sheetId="2">
        <row r="15">
          <cell r="E15" t="str">
            <v>FETAKGOMO</v>
          </cell>
        </row>
        <row r="22">
          <cell r="G22" t="str">
            <v>Credit Card #1</v>
          </cell>
        </row>
        <row r="23">
          <cell r="E23">
            <v>0.14000000000000001</v>
          </cell>
          <cell r="G23" t="str">
            <v>Credit Card #2</v>
          </cell>
        </row>
        <row r="24">
          <cell r="D24" t="b">
            <v>0</v>
          </cell>
          <cell r="G24" t="str">
            <v>Credit Card #3</v>
          </cell>
        </row>
      </sheetData>
      <sheetData sheetId="3"/>
      <sheetData sheetId="4" refreshError="1"/>
      <sheetData sheetId="5"/>
      <sheetData sheetId="6"/>
      <sheetData sheetId="7"/>
      <sheetData sheetId="8"/>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l"/>
      <sheetName val="Sum"/>
      <sheetName val="MOS"/>
      <sheetName val="Frontpage"/>
      <sheetName val="Info"/>
      <sheetName val="Module1"/>
      <sheetName val="Page"/>
      <sheetName val="DialogInfo"/>
      <sheetName val="Module2"/>
      <sheetName val="DialogInitailise"/>
      <sheetName val="Module3"/>
      <sheetName val="DialogEditor"/>
      <sheetName val="Module4"/>
    </sheetNames>
    <sheetDataSet>
      <sheetData sheetId="0"/>
      <sheetData sheetId="1"/>
      <sheetData sheetId="2">
        <row r="17">
          <cell r="E17">
            <v>0</v>
          </cell>
        </row>
      </sheetData>
      <sheetData sheetId="3"/>
      <sheetData sheetId="4">
        <row r="1">
          <cell r="A1" t="str">
            <v>PAYMENT CERTIFICATE NO : 0</v>
          </cell>
        </row>
        <row r="2">
          <cell r="A2">
            <v>36847</v>
          </cell>
        </row>
        <row r="3">
          <cell r="A3">
            <v>36847</v>
          </cell>
        </row>
        <row r="5">
          <cell r="A5" t="str">
            <v>Contract: Construction of EGYPT Street in Tembisa</v>
          </cell>
        </row>
        <row r="6">
          <cell r="A6" t="str">
            <v>Contractor: MONENE CIVILS (Pty) Ltd</v>
          </cell>
        </row>
        <row r="7">
          <cell r="A7" t="str">
            <v>Consultant: AFRICON</v>
          </cell>
        </row>
        <row r="8">
          <cell r="A8" t="str">
            <v>Client: Kempton Park Tembisa MLC</v>
          </cell>
        </row>
        <row r="9">
          <cell r="A9" t="str">
            <v>Contract No: SI 4/01</v>
          </cell>
        </row>
        <row r="10">
          <cell r="A10" t="str">
            <v>Contract Start Date: 30-October-2000</v>
          </cell>
        </row>
      </sheetData>
      <sheetData sheetId="5" refreshError="1"/>
      <sheetData sheetId="6"/>
      <sheetData sheetId="7"/>
      <sheetData sheetId="8" refreshError="1"/>
      <sheetData sheetId="9"/>
      <sheetData sheetId="10" refreshError="1"/>
      <sheetData sheetId="11"/>
      <sheetData sheetId="1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A"/>
      <sheetName val="PartB"/>
      <sheetName val="PartC"/>
      <sheetName val="Sum-Gau"/>
      <sheetName val="Sum-Pta"/>
      <sheetName val="Front-Gau"/>
      <sheetName val="Front-Pta"/>
      <sheetName val="Sum"/>
      <sheetName val="MOS"/>
      <sheetName val="Info"/>
      <sheetName val="Module1"/>
      <sheetName val="Page"/>
      <sheetName val="DialogInfo"/>
      <sheetName val="Module2"/>
      <sheetName val="DialogInitailise"/>
      <sheetName val="Module3"/>
      <sheetName val="DialogEditor"/>
      <sheetName val="Module4"/>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sheetData sheetId="9">
        <row r="8">
          <cell r="A8" t="str">
            <v>Client: Gauteng Housing</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Data"/>
      <sheetName val="Norms Calculator"/>
      <sheetName val="Norms Estimate - combined"/>
      <sheetName val="Schedule of costs"/>
      <sheetName val="Norms Estimate - Pol Sta"/>
      <sheetName val="Norms Estimate - Single Qtrs"/>
    </sheetNames>
    <sheetDataSet>
      <sheetData sheetId="0">
        <row r="3">
          <cell r="D3">
            <v>39064</v>
          </cell>
        </row>
        <row r="7">
          <cell r="D7" t="str">
            <v>CONSTRUCTION of POLICE STATION</v>
          </cell>
        </row>
        <row r="9">
          <cell r="H9" t="str">
            <v>028520</v>
          </cell>
        </row>
        <row r="66">
          <cell r="F66">
            <v>14</v>
          </cell>
        </row>
        <row r="80">
          <cell r="H80">
            <v>10797.83</v>
          </cell>
        </row>
        <row r="82">
          <cell r="H82">
            <v>38993</v>
          </cell>
        </row>
      </sheetData>
      <sheetData sheetId="1"/>
      <sheetData sheetId="2"/>
      <sheetData sheetId="3"/>
      <sheetData sheetId="4"/>
      <sheetData sheetId="5"/>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Contractor_certificate"/>
      <sheetName val="Consultant_invoice"/>
      <sheetName val="Blank"/>
    </sheetNames>
    <sheetDataSet>
      <sheetData sheetId="0">
        <row r="1">
          <cell r="A1" t="str">
            <v>NOTES</v>
          </cell>
        </row>
      </sheetData>
      <sheetData sheetId="1"/>
      <sheetData sheetId="2">
        <row r="1">
          <cell r="A1" t="str">
            <v>CONSULTANT INVOICE</v>
          </cell>
        </row>
      </sheetData>
      <sheetData sheetId="3"/>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Contractor_certificate"/>
      <sheetName val="Consultant_invoice"/>
      <sheetName val="Blank"/>
    </sheetNames>
    <sheetDataSet>
      <sheetData sheetId="0">
        <row r="1">
          <cell r="A1" t="str">
            <v>NOTES</v>
          </cell>
        </row>
      </sheetData>
      <sheetData sheetId="1"/>
      <sheetData sheetId="2">
        <row r="1">
          <cell r="A1" t="str">
            <v>CONSULTANT INVOICE</v>
          </cell>
        </row>
      </sheetData>
      <sheetData sheetId="3"/>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ex"/>
      <sheetName val="Viability"/>
      <sheetName val="Sensitivity"/>
      <sheetName val="IRR"/>
      <sheetName val="IRR (2)"/>
      <sheetName val="IRR (3)"/>
      <sheetName val="IRR (4)"/>
      <sheetName val="Showroom"/>
      <sheetName val="Used Cars"/>
      <sheetName val="Workshop"/>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ashFlow"/>
      <sheetName val="CumulativeCF"/>
      <sheetName val="Payback"/>
      <sheetName val="ROI"/>
      <sheetName val="NPV"/>
      <sheetName val="IRR"/>
    </sheetNames>
    <sheetDataSet>
      <sheetData sheetId="0">
        <row r="42">
          <cell r="J42" t="str">
            <v>$</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ABILITY"/>
      <sheetName val="Notes"/>
      <sheetName val="Chart data"/>
      <sheetName val="FEAS(INPUT)"/>
      <sheetName val="Cover"/>
      <sheetName val="FLY"/>
      <sheetName val="INDEX"/>
      <sheetName val="SUMMARY"/>
      <sheetName val="CASHFLOW CODES"/>
      <sheetName val="Claim Summary"/>
      <sheetName val="BOOK-4"/>
      <sheetName val="PRELIMI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Customize Your Invoice"/>
      <sheetName val="Invoice"/>
      <sheetName val="Macros"/>
      <sheetName val="ATW"/>
      <sheetName val="Lock"/>
      <sheetName val="Intl Data Table"/>
      <sheetName val="TemplateInformation"/>
      <sheetName val="Mpumalanga"/>
    </sheetNames>
    <sheetDataSet>
      <sheetData sheetId="0" refreshError="1"/>
      <sheetData sheetId="1" refreshError="1">
        <row r="15">
          <cell r="E15" t="str">
            <v>Limpopo</v>
          </cell>
        </row>
        <row r="22">
          <cell r="E22" t="str">
            <v>VAT</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Customize Your Invoice"/>
      <sheetName val="Invoice"/>
      <sheetName val="Macros"/>
      <sheetName val="ATW"/>
      <sheetName val="Lock"/>
      <sheetName val="Intl Data Table"/>
      <sheetName val="TemplateInformation"/>
      <sheetName val="Mpumalanga"/>
    </sheetNames>
    <sheetDataSet>
      <sheetData sheetId="0" refreshError="1"/>
      <sheetData sheetId="1" refreshError="1">
        <row r="15">
          <cell r="E15" t="str">
            <v>Limpopo</v>
          </cell>
        </row>
        <row r="22">
          <cell r="E22" t="str">
            <v>VAT</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taff"/>
      <sheetName val="Provisional allowances"/>
    </sheetNames>
    <sheetDataSet>
      <sheetData sheetId="0"/>
      <sheetData sheetId="1"/>
      <sheetData sheetId="2"/>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
      <sheetName val="Progress"/>
      <sheetName val="Consultant _1"/>
      <sheetName val="Consultant _2"/>
      <sheetName val="Consultant _3"/>
      <sheetName val="Maseno General Trade"/>
      <sheetName val="Contractor _2"/>
      <sheetName val="Contractor _3"/>
      <sheetName val="EPWP _1"/>
      <sheetName val="EPWP _2"/>
      <sheetName val="EPWP _3"/>
      <sheetName val="Orders"/>
      <sheetName val="FA1"/>
      <sheetName val="Invoice"/>
      <sheetName val="SECTION 1 P _ G"/>
      <sheetName val="SECTION 2 BULK EARTWORKS"/>
      <sheetName val="SECTION 3 WATER RETICULATION"/>
      <sheetName val="Chart1"/>
      <sheetName val="SUMMARY OF BOQ"/>
      <sheetName val="Summary"/>
      <sheetName val="Function Assista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
      <sheetName val="Progress"/>
      <sheetName val="Consultant _1"/>
      <sheetName val="Consultant _2"/>
      <sheetName val="Consultant _3"/>
      <sheetName val="Maseno General Trade"/>
      <sheetName val="Contractor _2"/>
      <sheetName val="Contractor _3"/>
      <sheetName val="EPWP _1"/>
      <sheetName val="EPWP _2"/>
      <sheetName val="EPWP _3"/>
      <sheetName val="Orders"/>
      <sheetName val="FA1"/>
      <sheetName val="Invoice"/>
      <sheetName val="SECTION 1 P _ G"/>
      <sheetName val="SECTION 2 BULK EARTWORKS"/>
      <sheetName val="SECTION 3 WATER RETICULATION"/>
      <sheetName val="Chart1"/>
      <sheetName val="SUMMARY OF BOQ"/>
      <sheetName val="Summary"/>
      <sheetName val="Function Assista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diela"/>
      <sheetName val="Borwalathoto"/>
      <sheetName val="Driekop"/>
      <sheetName val="Leboeng"/>
      <sheetName val="Lehwelere"/>
      <sheetName val="Lesailane"/>
      <sheetName val="Makama"/>
      <sheetName val="Mama"/>
      <sheetName val="Maserumule"/>
      <sheetName val="Mashwele"/>
      <sheetName val="MatthewPhosa"/>
      <sheetName val="Maupye"/>
      <sheetName val="Moshokoa"/>
      <sheetName val="PaePae"/>
      <sheetName val="Riba"/>
      <sheetName val="Tshweele"/>
      <sheetName val="sum"/>
      <sheetName val="proffees"/>
      <sheetName val="checklist"/>
      <sheetName val="Sheet1"/>
      <sheetName val="CEproffees"/>
      <sheetName val="Sheet2"/>
      <sheetName val="scope_PS"/>
    </sheetNames>
    <sheetDataSet>
      <sheetData sheetId="0">
        <row r="26">
          <cell r="H26">
            <v>922210043</v>
          </cell>
        </row>
      </sheetData>
      <sheetData sheetId="1">
        <row r="26">
          <cell r="H26">
            <v>920210074</v>
          </cell>
        </row>
      </sheetData>
      <sheetData sheetId="2">
        <row r="26">
          <cell r="H26" t="str">
            <v>New School</v>
          </cell>
        </row>
      </sheetData>
      <sheetData sheetId="3">
        <row r="26">
          <cell r="H26">
            <v>925620237</v>
          </cell>
        </row>
      </sheetData>
      <sheetData sheetId="4">
        <row r="26">
          <cell r="H26">
            <v>996606606</v>
          </cell>
        </row>
      </sheetData>
      <sheetData sheetId="5">
        <row r="26">
          <cell r="H26">
            <v>925630050</v>
          </cell>
        </row>
      </sheetData>
      <sheetData sheetId="6">
        <row r="26">
          <cell r="H26">
            <v>992201502</v>
          </cell>
        </row>
      </sheetData>
      <sheetData sheetId="7">
        <row r="26">
          <cell r="H26">
            <v>920210678</v>
          </cell>
        </row>
      </sheetData>
      <sheetData sheetId="8">
        <row r="26">
          <cell r="H26">
            <v>924641371</v>
          </cell>
        </row>
      </sheetData>
      <sheetData sheetId="9">
        <row r="26">
          <cell r="H26" t="str">
            <v>New School</v>
          </cell>
        </row>
      </sheetData>
      <sheetData sheetId="10">
        <row r="26">
          <cell r="H26">
            <v>992201304</v>
          </cell>
        </row>
      </sheetData>
      <sheetData sheetId="11"/>
      <sheetData sheetId="12">
        <row r="26">
          <cell r="H26">
            <v>920211190</v>
          </cell>
        </row>
      </sheetData>
      <sheetData sheetId="13">
        <row r="26">
          <cell r="H26">
            <v>925620930</v>
          </cell>
        </row>
      </sheetData>
      <sheetData sheetId="14">
        <row r="26">
          <cell r="H26">
            <v>925621025</v>
          </cell>
        </row>
      </sheetData>
      <sheetData sheetId="15">
        <row r="26">
          <cell r="H26">
            <v>925610643</v>
          </cell>
        </row>
      </sheetData>
      <sheetData sheetId="16">
        <row r="2">
          <cell r="M2">
            <v>7.4999999999999997E-3</v>
          </cell>
        </row>
      </sheetData>
      <sheetData sheetId="17">
        <row r="82">
          <cell r="H82">
            <v>0.28749999999999998</v>
          </cell>
          <cell r="J82">
            <v>0.37040000000000001</v>
          </cell>
          <cell r="L82">
            <v>0.2379</v>
          </cell>
          <cell r="N82">
            <v>0.49580000000000002</v>
          </cell>
          <cell r="P82">
            <v>0.53669999999999995</v>
          </cell>
          <cell r="R82">
            <v>0.28010000000000002</v>
          </cell>
          <cell r="T82">
            <v>0.32169999999999999</v>
          </cell>
          <cell r="V82">
            <v>0.28970000000000001</v>
          </cell>
          <cell r="X82">
            <v>0.21840000000000001</v>
          </cell>
          <cell r="Z82">
            <v>0.2989</v>
          </cell>
          <cell r="AB82">
            <v>0.22159999999999999</v>
          </cell>
          <cell r="AD82">
            <v>0.3458</v>
          </cell>
          <cell r="AF82">
            <v>0.35289999999999999</v>
          </cell>
          <cell r="AH82">
            <v>0.34449999999999997</v>
          </cell>
          <cell r="AJ82">
            <v>0.33460000000000001</v>
          </cell>
        </row>
      </sheetData>
      <sheetData sheetId="18"/>
      <sheetData sheetId="19"/>
      <sheetData sheetId="20"/>
      <sheetData sheetId="21"/>
      <sheetData sheetId="2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S(1)"/>
      <sheetName val="PDS(2)"/>
      <sheetName val="PPR"/>
      <sheetName val="DEVSUMMARY"/>
      <sheetName val="FEAS(INPUT)"/>
      <sheetName val="ELEMENT"/>
      <sheetName val="FEAS(BUILD COST)"/>
      <sheetName val="FEAS(FEES &amp; INTEREST)"/>
      <sheetName val="FEAS(RENTAL CALC)"/>
      <sheetName val="EXEC SUMMARY"/>
      <sheetName val="DRAWDOWN"/>
      <sheetName val="PAYMENTS"/>
      <sheetName val="DIFFERENTIAL"/>
      <sheetName val="IRR"/>
      <sheetName val="OPS COST"/>
      <sheetName val="SIS"/>
      <sheetName val="GIS(Anchors &amp; Majors)"/>
      <sheetName val="GIS(Line Shops)"/>
      <sheetName val="GIS(Line Shops) (2)"/>
      <sheetName val="GIS(Line Shops) (3)"/>
      <sheetName val="GIS(Offices)"/>
      <sheetName val="GIS(Other)"/>
      <sheetName val="GIS(Storage&amp;Parking)"/>
      <sheetName val="SLSR"/>
      <sheetName val="LSR(Anchors&amp;Majors)"/>
      <sheetName val="LSR(Line Shops)"/>
      <sheetName val="LSR(Line Shops) (2)"/>
      <sheetName val="LSR(Line Shops) (3)"/>
      <sheetName val="LSR(Offices)"/>
      <sheetName val="LSR(Other)"/>
      <sheetName val="LSR(Storage&amp;Park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amp; DEFINITIONS"/>
      <sheetName val="SUMMARY"/>
      <sheetName val="Team Details"/>
      <sheetName val="Cash-flow"/>
      <sheetName val="Cash flow chart"/>
      <sheetName val="V.O.'s"/>
      <sheetName val="TOWNS"/>
      <sheetName val="Recon"/>
      <sheetName val="Progress Report"/>
      <sheetName val="Notes"/>
    </sheetNames>
    <sheetDataSet>
      <sheetData sheetId="0" refreshError="1"/>
      <sheetData sheetId="1" refreshError="1"/>
      <sheetData sheetId="2" refreshError="1"/>
      <sheetData sheetId="3" refreshError="1"/>
      <sheetData sheetId="4" refreshError="1"/>
      <sheetData sheetId="5" refreshError="1"/>
      <sheetData sheetId="6">
        <row r="3">
          <cell r="C3" t="str">
            <v>Allanridge</v>
          </cell>
        </row>
        <row r="4">
          <cell r="C4" t="str">
            <v>Arlington</v>
          </cell>
        </row>
        <row r="5">
          <cell r="C5" t="str">
            <v>Bethlehem</v>
          </cell>
        </row>
        <row r="6">
          <cell r="C6" t="str">
            <v>Bethulie</v>
          </cell>
        </row>
        <row r="7">
          <cell r="C7" t="str">
            <v>Bloemfontein</v>
          </cell>
        </row>
        <row r="8">
          <cell r="C8" t="str">
            <v>Boshoff</v>
          </cell>
        </row>
        <row r="9">
          <cell r="C9" t="str">
            <v>Bothaville</v>
          </cell>
        </row>
        <row r="10">
          <cell r="C10" t="str">
            <v>Botshabelo</v>
          </cell>
        </row>
        <row r="11">
          <cell r="C11" t="str">
            <v>Brandfort</v>
          </cell>
        </row>
        <row r="12">
          <cell r="C12" t="str">
            <v>Bultfontein</v>
          </cell>
        </row>
        <row r="13">
          <cell r="C13" t="str">
            <v>Clarens</v>
          </cell>
        </row>
        <row r="14">
          <cell r="C14" t="str">
            <v>Clocolan</v>
          </cell>
        </row>
        <row r="15">
          <cell r="C15" t="str">
            <v>Cornelia</v>
          </cell>
        </row>
        <row r="16">
          <cell r="C16" t="str">
            <v>Dealesville</v>
          </cell>
        </row>
        <row r="17">
          <cell r="C17" t="str">
            <v>Deneysville</v>
          </cell>
        </row>
        <row r="18">
          <cell r="C18" t="str">
            <v>Dewetsdorp</v>
          </cell>
        </row>
        <row r="19">
          <cell r="C19" t="str">
            <v>Edenburg</v>
          </cell>
        </row>
        <row r="20">
          <cell r="C20" t="str">
            <v>Edenville</v>
          </cell>
        </row>
        <row r="21">
          <cell r="C21" t="str">
            <v>Excelsior</v>
          </cell>
        </row>
        <row r="22">
          <cell r="C22" t="str">
            <v>Fauresmith</v>
          </cell>
        </row>
        <row r="23">
          <cell r="C23" t="str">
            <v>Ficksburg</v>
          </cell>
        </row>
        <row r="24">
          <cell r="C24" t="str">
            <v>Fouriesburg</v>
          </cell>
        </row>
        <row r="25">
          <cell r="C25" t="str">
            <v>Frankfort</v>
          </cell>
        </row>
        <row r="26">
          <cell r="C26" t="str">
            <v>Gariep Dam</v>
          </cell>
        </row>
        <row r="27">
          <cell r="C27" t="str">
            <v>Harrismith</v>
          </cell>
        </row>
        <row r="28">
          <cell r="C28" t="str">
            <v>Heilbron</v>
          </cell>
        </row>
        <row r="29">
          <cell r="C29" t="str">
            <v>Hennenman</v>
          </cell>
        </row>
        <row r="30">
          <cell r="C30" t="str">
            <v>Hertzogville</v>
          </cell>
        </row>
        <row r="31">
          <cell r="C31" t="str">
            <v>Hobhouse</v>
          </cell>
        </row>
        <row r="32">
          <cell r="C32" t="str">
            <v>Hoopstad</v>
          </cell>
        </row>
        <row r="33">
          <cell r="C33" t="str">
            <v>Jacobsdal</v>
          </cell>
        </row>
        <row r="34">
          <cell r="C34" t="str">
            <v>Jagersfontein</v>
          </cell>
        </row>
        <row r="35">
          <cell r="C35" t="str">
            <v>Kestell</v>
          </cell>
        </row>
        <row r="36">
          <cell r="C36" t="str">
            <v>Koffiefontein</v>
          </cell>
        </row>
        <row r="37">
          <cell r="C37" t="str">
            <v>Koppies</v>
          </cell>
        </row>
        <row r="38">
          <cell r="C38" t="str">
            <v>Kroonstad</v>
          </cell>
        </row>
        <row r="39">
          <cell r="C39" t="str">
            <v>Ladybrand</v>
          </cell>
        </row>
        <row r="40">
          <cell r="C40" t="str">
            <v>Lindley</v>
          </cell>
        </row>
        <row r="41">
          <cell r="C41" t="str">
            <v>Luckhoff</v>
          </cell>
        </row>
        <row r="42">
          <cell r="C42" t="str">
            <v>Marquard</v>
          </cell>
        </row>
        <row r="43">
          <cell r="C43" t="str">
            <v>Memel</v>
          </cell>
        </row>
        <row r="44">
          <cell r="C44" t="str">
            <v>Odendaalsrus</v>
          </cell>
        </row>
        <row r="45">
          <cell r="C45" t="str">
            <v>Oppermansgronde</v>
          </cell>
        </row>
        <row r="46">
          <cell r="C46" t="str">
            <v>Oranjeville</v>
          </cell>
        </row>
        <row r="47">
          <cell r="C47" t="str">
            <v>Parys</v>
          </cell>
        </row>
        <row r="48">
          <cell r="C48" t="str">
            <v>Paul Roux</v>
          </cell>
        </row>
        <row r="49">
          <cell r="C49" t="str">
            <v>Petrus Steyn</v>
          </cell>
        </row>
        <row r="50">
          <cell r="C50" t="str">
            <v>Petrusburg</v>
          </cell>
        </row>
        <row r="51">
          <cell r="C51" t="str">
            <v>Phillippolis</v>
          </cell>
        </row>
        <row r="52">
          <cell r="C52" t="str">
            <v>Phuthaditjhaba</v>
          </cell>
        </row>
        <row r="53">
          <cell r="C53" t="str">
            <v>Reddersburg</v>
          </cell>
        </row>
        <row r="54">
          <cell r="C54" t="str">
            <v>Reitz</v>
          </cell>
        </row>
        <row r="55">
          <cell r="C55" t="str">
            <v>Rosendal</v>
          </cell>
        </row>
        <row r="56">
          <cell r="C56" t="str">
            <v>Rouxville</v>
          </cell>
        </row>
        <row r="57">
          <cell r="C57" t="str">
            <v>Sasolburg</v>
          </cell>
        </row>
        <row r="58">
          <cell r="C58" t="str">
            <v>Senekal</v>
          </cell>
        </row>
        <row r="59">
          <cell r="C59" t="str">
            <v>Smithfield</v>
          </cell>
        </row>
        <row r="60">
          <cell r="C60" t="str">
            <v>Soutpan</v>
          </cell>
        </row>
        <row r="61">
          <cell r="C61" t="str">
            <v>Springfontein</v>
          </cell>
        </row>
        <row r="62">
          <cell r="C62" t="str">
            <v>Steynsrus</v>
          </cell>
        </row>
        <row r="63">
          <cell r="C63" t="str">
            <v>Thaba Nchu</v>
          </cell>
        </row>
        <row r="64">
          <cell r="C64" t="str">
            <v>Thaba Patchoa</v>
          </cell>
        </row>
        <row r="65">
          <cell r="C65" t="str">
            <v>Theunissen</v>
          </cell>
        </row>
        <row r="66">
          <cell r="C66" t="str">
            <v>Trompsburg</v>
          </cell>
        </row>
        <row r="67">
          <cell r="C67" t="str">
            <v>Tweeling</v>
          </cell>
        </row>
        <row r="68">
          <cell r="C68" t="str">
            <v>Tweespruit</v>
          </cell>
        </row>
        <row r="69">
          <cell r="C69" t="str">
            <v>Van Standensrus</v>
          </cell>
        </row>
        <row r="70">
          <cell r="C70" t="str">
            <v>Ventersburg</v>
          </cell>
        </row>
        <row r="71">
          <cell r="C71" t="str">
            <v>Verkeerdevlei</v>
          </cell>
        </row>
        <row r="72">
          <cell r="C72" t="str">
            <v>Viljoenskroon</v>
          </cell>
        </row>
        <row r="73">
          <cell r="C73" t="str">
            <v>Villiers</v>
          </cell>
        </row>
        <row r="74">
          <cell r="C74" t="str">
            <v>Virginia</v>
          </cell>
        </row>
        <row r="75">
          <cell r="C75" t="str">
            <v>Vrede</v>
          </cell>
        </row>
        <row r="76">
          <cell r="C76" t="str">
            <v>Vredefort</v>
          </cell>
        </row>
        <row r="77">
          <cell r="C77" t="str">
            <v>Warden</v>
          </cell>
        </row>
        <row r="78">
          <cell r="C78" t="str">
            <v>Welkom</v>
          </cell>
        </row>
        <row r="79">
          <cell r="C79" t="str">
            <v>Wepener</v>
          </cell>
        </row>
        <row r="80">
          <cell r="C80" t="str">
            <v>Wesselsbron</v>
          </cell>
        </row>
        <row r="81">
          <cell r="C81" t="str">
            <v>Winburg</v>
          </cell>
        </row>
        <row r="82">
          <cell r="C82" t="str">
            <v>Zastron</v>
          </cell>
        </row>
      </sheetData>
      <sheetData sheetId="7" refreshError="1"/>
      <sheetData sheetId="8" refreshError="1"/>
      <sheetData sheetId="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tions fees"/>
      <sheetName val="Defaults"/>
      <sheetName val="PSP fee breakdown &amp; projections"/>
      <sheetName val="fees previously claimed "/>
      <sheetName val="SUMMARY"/>
      <sheetName val="ADJUSTMENTS OF VAT"/>
      <sheetName val="boq"/>
      <sheetName val="VO'S"/>
      <sheetName val="Statement"/>
      <sheetName val="Payment Reconcilliation"/>
      <sheetName val="SITE INSTRUCTIONS"/>
      <sheetName val="CASHFLOW"/>
      <sheetName val="Cash Flow"/>
      <sheetName val="RE-MEASURED WORKS"/>
    </sheetNames>
    <sheetDataSet>
      <sheetData sheetId="0" refreshError="1"/>
      <sheetData sheetId="1" refreshError="1"/>
      <sheetData sheetId="2">
        <row r="5">
          <cell r="D5">
            <v>9.9000000000000005E-2</v>
          </cell>
        </row>
      </sheetData>
      <sheetData sheetId="3" refreshError="1"/>
      <sheetData sheetId="4" refreshError="1"/>
      <sheetData sheetId="5" refreshError="1"/>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aults"/>
      <sheetName val="2.2"/>
      <sheetName val="3.2"/>
      <sheetName val="4"/>
      <sheetName val="5"/>
      <sheetName val="6"/>
      <sheetName val="7"/>
      <sheetName val="11"/>
      <sheetName val="2_2"/>
      <sheetName val="CPA Master"/>
      <sheetName val="Kimberley"/>
      <sheetName val="Bloemfontein"/>
      <sheetName val="Pietermaritzburg"/>
      <sheetName val="Johannesbu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7"/>
    </sheetNames>
    <sheetDataSet>
      <sheetData sheetId="0">
        <row r="28">
          <cell r="H28">
            <v>334146</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7"/>
    </sheetNames>
    <sheetDataSet>
      <sheetData sheetId="0">
        <row r="28">
          <cell r="H28">
            <v>334146</v>
          </cell>
        </row>
      </sheetData>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F"/>
      <sheetName val="G"/>
      <sheetName val="I"/>
      <sheetName val="J"/>
      <sheetName val="K"/>
      <sheetName val="inl"/>
      <sheetName val="JUNE 2007"/>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aults"/>
      <sheetName val="Project details"/>
      <sheetName val="1"/>
      <sheetName val="VOs"/>
      <sheetName val="Sum R"/>
      <sheetName val="Sum M"/>
      <sheetName val="Sum O"/>
      <sheetName val="Sum"/>
      <sheetName val="Penalties"/>
      <sheetName val="Certificate"/>
      <sheetName val="CPA"/>
      <sheetName val="Cashflow"/>
      <sheetName val="WorkSummary"/>
      <sheetName val="5.A1"/>
      <sheetName val="5.A2"/>
      <sheetName val="Minut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OVER"/>
      <sheetName val="SUMMARY1"/>
      <sheetName val="TASKS"/>
      <sheetName val="MOS"/>
      <sheetName val="CONTIN"/>
      <sheetName val="VO's"/>
      <sheetName val="DEDUCT"/>
      <sheetName val="C"/>
      <sheetName val="DB"/>
      <sheetName val="LB"/>
      <sheetName val="DM"/>
      <sheetName val="LD"/>
      <sheetName val="LE"/>
      <sheetName val="ME"/>
      <sheetName val="PMFS"/>
      <sheetName val="MH"/>
      <sheetName val="MJ"/>
      <sheetName val="MK"/>
      <sheetName val="MM"/>
      <sheetName val="Summary"/>
      <sheetName val="SUM"/>
      <sheetName val="ESCAL"/>
      <sheetName val="R&amp;F"/>
      <sheetName val="D"/>
      <sheetName val="DK"/>
      <sheetName val="L "/>
      <sheetName val="LE "/>
      <sheetName val="LF"/>
      <sheetName val="Penalties"/>
    </sheetNames>
    <sheetDataSet>
      <sheetData sheetId="0">
        <row r="1">
          <cell r="C1" t="str">
            <v>UNIT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WP"/>
      <sheetName val="Progress"/>
      <sheetName val="Initiation"/>
      <sheetName val="Consultant #1"/>
      <sheetName val="Contractor #1"/>
      <sheetName val="Consortium #1"/>
      <sheetName val="Invoice"/>
      <sheetName val="Payment Sheet"/>
      <sheetName val="Bill - Sanitation"/>
      <sheetName val="Summ - Sanitation"/>
      <sheetName val="Bill - Water"/>
      <sheetName val="Summ - Water"/>
      <sheetName val="Summary - Construction"/>
      <sheetName val="Prof. Fees - Sanit"/>
      <sheetName val="Prof. Fees - Water"/>
      <sheetName val="Disbursements"/>
      <sheetName val="Supervision"/>
      <sheetName val="Geo-tech"/>
      <sheetName val="Logsheet"/>
      <sheetName val="Summary - Fees"/>
      <sheetName val="Prog - Sanitation"/>
      <sheetName val="Prog - Water"/>
      <sheetName val="Checks"/>
      <sheetName val="Detail prog san1"/>
      <sheetName val="Sheet1"/>
    </sheetNames>
    <sheetDataSet>
      <sheetData sheetId="0" refreshError="1"/>
      <sheetData sheetId="1" refreshError="1"/>
      <sheetData sheetId="2" refreshError="1"/>
      <sheetData sheetId="3"/>
      <sheetData sheetId="4" refreshError="1"/>
      <sheetData sheetId="5"/>
      <sheetData sheetId="6" refreshError="1"/>
      <sheetData sheetId="7"/>
      <sheetData sheetId="8" refreshError="1"/>
      <sheetData sheetId="9" refreshError="1"/>
      <sheetData sheetId="10" refreshError="1"/>
      <sheetData sheetId="11" refreshError="1"/>
      <sheetData sheetId="12">
        <row r="3">
          <cell r="A3" t="str">
            <v xml:space="preserve">  PROJECT</v>
          </cell>
          <cell r="C3" t="str">
            <v>BASIC WATER AND SANITATION</v>
          </cell>
        </row>
        <row r="4">
          <cell r="A4" t="str">
            <v xml:space="preserve">  EMPLOYER</v>
          </cell>
          <cell r="C4" t="str">
            <v>JOHANNESBURG WATER</v>
          </cell>
        </row>
        <row r="5">
          <cell r="A5" t="str">
            <v xml:space="preserve">  CONTRACTOR</v>
          </cell>
          <cell r="C5" t="str">
            <v>INDLOVU CONSORTIUM</v>
          </cell>
        </row>
        <row r="7">
          <cell r="C7" t="str">
            <v>FINAL CONSTRUCTION SUMMARY (SANITATION AND WATER)</v>
          </cell>
          <cell r="K7" t="str">
            <v>Page 15</v>
          </cell>
        </row>
        <row r="10">
          <cell r="A10" t="str">
            <v>SECTION</v>
          </cell>
          <cell r="B10" t="str">
            <v>DESCRIPTION</v>
          </cell>
          <cell r="G10" t="str">
            <v>AMOUNT</v>
          </cell>
        </row>
        <row r="11">
          <cell r="G11" t="str">
            <v>Tender</v>
          </cell>
          <cell r="H11" t="str">
            <v>Previous</v>
          </cell>
          <cell r="I11" t="str">
            <v>Present</v>
          </cell>
          <cell r="J11" t="str">
            <v>To Date</v>
          </cell>
          <cell r="K11" t="str">
            <v>Final</v>
          </cell>
        </row>
        <row r="14">
          <cell r="A14" t="str">
            <v>1</v>
          </cell>
          <cell r="B14" t="str">
            <v xml:space="preserve">  BASIC WATER</v>
          </cell>
          <cell r="G14">
            <v>8370895</v>
          </cell>
          <cell r="H14">
            <v>3243358</v>
          </cell>
          <cell r="I14">
            <v>303077.48477157333</v>
          </cell>
          <cell r="J14">
            <v>3528435.4847715739</v>
          </cell>
          <cell r="K14">
            <v>4408245.5</v>
          </cell>
        </row>
        <row r="16">
          <cell r="A16" t="str">
            <v>2</v>
          </cell>
          <cell r="B16" t="str">
            <v xml:space="preserve">  BASIC SANITATION</v>
          </cell>
          <cell r="G16">
            <v>26232650</v>
          </cell>
          <cell r="H16">
            <v>8582276</v>
          </cell>
          <cell r="I16">
            <v>496921.21319796925</v>
          </cell>
          <cell r="J16">
            <v>9079197.2131979689</v>
          </cell>
          <cell r="K16">
            <v>15654155</v>
          </cell>
        </row>
        <row r="31">
          <cell r="C31" t="str">
            <v>SUB TOTAL</v>
          </cell>
          <cell r="G31">
            <v>34603545</v>
          </cell>
          <cell r="H31">
            <v>11825634</v>
          </cell>
          <cell r="I31">
            <v>799998.69796954258</v>
          </cell>
          <cell r="J31">
            <v>12607632.697969543</v>
          </cell>
          <cell r="K31">
            <v>20062400.5</v>
          </cell>
        </row>
        <row r="34">
          <cell r="C34" t="str">
            <v>PLUS : 5 %  CONTINGENCIES</v>
          </cell>
          <cell r="G34">
            <v>0</v>
          </cell>
          <cell r="H34">
            <v>0</v>
          </cell>
          <cell r="I34">
            <v>0</v>
          </cell>
          <cell r="J34">
            <v>0</v>
          </cell>
          <cell r="K34">
            <v>0</v>
          </cell>
        </row>
        <row r="37">
          <cell r="C37" t="str">
            <v>SUB TOTAL</v>
          </cell>
          <cell r="G37">
            <v>34603545</v>
          </cell>
          <cell r="H37">
            <v>11825634</v>
          </cell>
          <cell r="I37">
            <v>799998.69796954258</v>
          </cell>
          <cell r="J37">
            <v>12607632.697969543</v>
          </cell>
          <cell r="K37">
            <v>20062400.5</v>
          </cell>
        </row>
        <row r="40">
          <cell r="C40" t="str">
            <v>PLUS : 14 %  VAT</v>
          </cell>
          <cell r="G40">
            <v>4844496.3000000007</v>
          </cell>
          <cell r="H40">
            <v>1655588.7600000002</v>
          </cell>
          <cell r="I40">
            <v>111999.81771573598</v>
          </cell>
          <cell r="J40">
            <v>1765068.5777157361</v>
          </cell>
          <cell r="K40">
            <v>2808736.0700000003</v>
          </cell>
        </row>
        <row r="43">
          <cell r="C43" t="str">
            <v>NETT VALUE OF CONSTRUCTION</v>
          </cell>
          <cell r="G43">
            <v>39448041.299999997</v>
          </cell>
          <cell r="H43">
            <v>13481222.76</v>
          </cell>
          <cell r="I43">
            <v>911998.51568527857</v>
          </cell>
          <cell r="J43">
            <v>14372701.275685279</v>
          </cell>
          <cell r="K43">
            <v>22871136.57</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EC-A"/>
      <sheetName val="SEC-B"/>
      <sheetName val="SEC-C"/>
      <sheetName val="SEC-D"/>
      <sheetName val="SEC-E"/>
      <sheetName val="SEC-F"/>
      <sheetName val="SEC-G"/>
      <sheetName val="SEC-H"/>
      <sheetName val="SEC-I"/>
      <sheetName val="SEC-J"/>
      <sheetName val="SEC-K"/>
      <sheetName val="SEC-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 March 2000"/>
      <sheetName val="23 March 2000"/>
      <sheetName val="24 March 2000"/>
      <sheetName val="25 March 2000"/>
      <sheetName val="26 March 2000"/>
      <sheetName val="Summary"/>
      <sheetName val="Summary Resources"/>
    </sheetNames>
    <sheetDataSet>
      <sheetData sheetId="0"/>
      <sheetData sheetId="1"/>
      <sheetData sheetId="2"/>
      <sheetData sheetId="3"/>
      <sheetData sheetId="4"/>
      <sheetData sheetId="5"/>
      <sheetData sheetId="6"/>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A"/>
      <sheetName val="SEC-B"/>
      <sheetName val="SEC-C"/>
      <sheetName val="SEC-D"/>
      <sheetName val="SEC-E"/>
      <sheetName val="SEC-F"/>
      <sheetName val="SEC-G"/>
      <sheetName val="SEC-H"/>
      <sheetName val="SEC-I"/>
      <sheetName val="SEC-J"/>
      <sheetName val="SEC-K"/>
      <sheetName val="SEK-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CoverLetter"/>
      <sheetName val="PAO Cert Form MC"/>
      <sheetName val="GenRecom"/>
      <sheetName val="SummaryOfWork"/>
      <sheetName val="CostReport"/>
      <sheetName val="MOS."/>
      <sheetName val="WGSummary"/>
      <sheetName val="SummOfPayments"/>
      <sheetName val="P&amp;G SPLIT"/>
      <sheetName val="JBCC Certificate"/>
      <sheetName val="JBCC Valuation"/>
      <sheetName val="Cashflow DBSA"/>
      <sheetName val="Cashflow DBSA (2)"/>
      <sheetName val="Nketoana Uitbetalings"/>
      <sheetName val="JBCC STEELDALE VALUATION"/>
      <sheetName val="JBCC STEELEDALE"/>
      <sheetName val="PWDNewApr2003"/>
      <sheetName val="CashfloKZN"/>
      <sheetName val="DPWCertForm"/>
      <sheetName val="SundryFormulas"/>
      <sheetName val="Project report KZN"/>
      <sheetName val="JBSKURWE"/>
      <sheetName val="Y3"/>
      <sheetName val="Y2"/>
      <sheetName val="Y1"/>
      <sheetName val="S-KURWE"/>
      <sheetName val="COMB"/>
      <sheetName val="NotesToPierreVicki"/>
    </sheetNames>
    <sheetDataSet>
      <sheetData sheetId="0">
        <row r="76">
          <cell r="B76">
            <v>3</v>
          </cell>
        </row>
      </sheetData>
      <sheetData sheetId="1" refreshError="1"/>
      <sheetData sheetId="2" refreshError="1"/>
      <sheetData sheetId="3"/>
      <sheetData sheetId="4"/>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431A"/>
      <sheetName val="9431C"/>
      <sheetName val="9431D"/>
      <sheetName val="9431G"/>
      <sheetName val="9431L"/>
      <sheetName val="9431P"/>
      <sheetName val="ALTERNATIVE"/>
      <sheetName val="Summary"/>
      <sheetName val="Info"/>
    </sheetNames>
    <sheetDataSet>
      <sheetData sheetId="0">
        <row r="1">
          <cell r="C1" t="str">
            <v>SHORT DESCRIPTION</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Projects Summary"/>
      <sheetName val="FS BP 2013-14"/>
      <sheetName val="1. Comprehensive Rural Dev PH3"/>
      <sheetName val="BP Comprehensive Rural Dev PH3"/>
      <sheetName val="2. Construction of Multipurpose"/>
      <sheetName val="3. DoJ &amp; CD NSI"/>
      <sheetName val="BP DoJ &amp;CD NSI"/>
      <sheetName val="4. DoJ &amp; CD NSI Infra"/>
      <sheetName val="5. DPW CBPWP FS"/>
      <sheetName val="6. Eradication of Mud schoolsFS"/>
      <sheetName val="7. Facilities for disabled FS"/>
      <sheetName val="8. Food for Waste Expansion"/>
      <sheetName val="BP Food for Waste Expansion"/>
      <sheetName val="9. FS Comprehensive Development"/>
      <sheetName val="BP FS Comprehensive Development"/>
      <sheetName val="10. DETEA Infra Programme"/>
      <sheetName val="BP DETEA Infra Programme"/>
      <sheetName val="11. FS Health Infra"/>
      <sheetName val="12. FS Liabraries &amp; Sports"/>
      <sheetName val="BP FS Libraries &amp; Sports"/>
      <sheetName val="13. FS Schools Infra"/>
      <sheetName val="BP FS Schools Infra"/>
      <sheetName val="14. FS DSACR Heritage Progr"/>
      <sheetName val="BP FS DSACR Heritage"/>
      <sheetName val="15. NSS EPWP PH2 Y2 10|11"/>
      <sheetName val="16. NSS EPWP PH2 Y3 11|12"/>
      <sheetName val="17. NSS EPWP PH2 Y4 12|13"/>
      <sheetName val="BP NSS EPWP Y5 1314"/>
      <sheetName val="18. Operation Vuselela 11|12"/>
      <sheetName val="19. Operation Vuselela 10|11"/>
      <sheetName val="20. Operation Vuselela 12|13"/>
      <sheetName val="BP Operation Vuselela"/>
      <sheetName val="21. Rain Water Harvesting"/>
      <sheetName val="BP Rain Water Harvesting"/>
      <sheetName val="22. Security Fence PH 2"/>
      <sheetName val="23. The diamond Fields Flagship"/>
      <sheetName val="24. Victim Emp Facilities"/>
      <sheetName val="BP Victim Emp Facilities"/>
      <sheetName val="25. Welfare PAP 01|02"/>
      <sheetName val="26. Welfare PAP 02|03"/>
      <sheetName val="27. Welfare PAP 03|04"/>
      <sheetName val="Stage"/>
      <sheetName val="28. FS ASIDI"/>
      <sheetName val="BP FS ASIDI"/>
    </sheetNames>
    <sheetDataSet>
      <sheetData sheetId="0"/>
      <sheetData sheetId="1"/>
      <sheetData sheetId="2"/>
      <sheetData sheetId="3">
        <row r="74">
          <cell r="K74">
            <v>0</v>
          </cell>
        </row>
      </sheetData>
      <sheetData sheetId="4"/>
      <sheetData sheetId="5"/>
      <sheetData sheetId="6">
        <row r="74">
          <cell r="K74">
            <v>0</v>
          </cell>
        </row>
      </sheetData>
      <sheetData sheetId="7"/>
      <sheetData sheetId="8"/>
      <sheetData sheetId="9"/>
      <sheetData sheetId="10"/>
      <sheetData sheetId="11"/>
      <sheetData sheetId="12">
        <row r="74">
          <cell r="K74">
            <v>0</v>
          </cell>
        </row>
      </sheetData>
      <sheetData sheetId="13"/>
      <sheetData sheetId="14">
        <row r="74">
          <cell r="K74">
            <v>0</v>
          </cell>
        </row>
      </sheetData>
      <sheetData sheetId="15"/>
      <sheetData sheetId="16">
        <row r="74">
          <cell r="K74">
            <v>0</v>
          </cell>
        </row>
      </sheetData>
      <sheetData sheetId="17"/>
      <sheetData sheetId="18"/>
      <sheetData sheetId="19">
        <row r="74">
          <cell r="K74">
            <v>0</v>
          </cell>
        </row>
      </sheetData>
      <sheetData sheetId="20"/>
      <sheetData sheetId="21">
        <row r="74">
          <cell r="K74">
            <v>0</v>
          </cell>
        </row>
      </sheetData>
      <sheetData sheetId="22"/>
      <sheetData sheetId="23">
        <row r="74">
          <cell r="K74">
            <v>0</v>
          </cell>
        </row>
      </sheetData>
      <sheetData sheetId="24"/>
      <sheetData sheetId="25"/>
      <sheetData sheetId="26"/>
      <sheetData sheetId="27">
        <row r="74">
          <cell r="K74">
            <v>0</v>
          </cell>
        </row>
      </sheetData>
      <sheetData sheetId="28"/>
      <sheetData sheetId="29"/>
      <sheetData sheetId="30"/>
      <sheetData sheetId="31">
        <row r="74">
          <cell r="K74">
            <v>0</v>
          </cell>
        </row>
      </sheetData>
      <sheetData sheetId="32"/>
      <sheetData sheetId="33">
        <row r="74">
          <cell r="K74">
            <v>0</v>
          </cell>
        </row>
      </sheetData>
      <sheetData sheetId="34"/>
      <sheetData sheetId="35"/>
      <sheetData sheetId="36"/>
      <sheetData sheetId="37">
        <row r="74">
          <cell r="K74">
            <v>0</v>
          </cell>
        </row>
      </sheetData>
      <sheetData sheetId="38"/>
      <sheetData sheetId="39"/>
      <sheetData sheetId="40"/>
      <sheetData sheetId="41"/>
      <sheetData sheetId="42"/>
      <sheetData sheetId="43">
        <row r="74">
          <cell r="K74">
            <v>0</v>
          </cell>
        </row>
      </sheetData>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e split summary"/>
      <sheetName val="limpopo split"/>
      <sheetName val="free state split"/>
      <sheetName val="pm"/>
      <sheetName val="arch"/>
      <sheetName val="qs"/>
      <sheetName val="mott breakdown"/>
      <sheetName val=" pd breakdown"/>
      <sheetName val="fee breakdown schedule"/>
      <sheetName val="stage 3 Cheb &amp; Free state"/>
      <sheetName val="stage 5 four clinics"/>
      <sheetName val="fee breakdown"/>
      <sheetName val="Variations"/>
      <sheetName val="fees previously claimed"/>
      <sheetName val="chebeng chc"/>
      <sheetName val="lusaka"/>
      <sheetName val="clocolan"/>
      <sheetName val="Sheet1"/>
      <sheetName val="fin state 3 July 2017"/>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D6">
            <v>3584507.5799999996</v>
          </cell>
          <cell r="L6">
            <v>2429547.0099999998</v>
          </cell>
        </row>
      </sheetData>
      <sheetData sheetId="13"/>
      <sheetData sheetId="14"/>
      <sheetData sheetId="15"/>
      <sheetData sheetId="16"/>
      <sheetData sheetId="17"/>
      <sheetData sheetId="18"/>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F405"/>
  <sheetViews>
    <sheetView tabSelected="1" view="pageBreakPreview" zoomScaleNormal="100" zoomScaleSheetLayoutView="100" workbookViewId="0">
      <selection activeCell="B13" sqref="B13:D13"/>
    </sheetView>
  </sheetViews>
  <sheetFormatPr defaultRowHeight="14.25" x14ac:dyDescent="0.25"/>
  <cols>
    <col min="1" max="1" width="24.42578125" style="358" customWidth="1"/>
    <col min="2" max="2" width="6.5703125" style="358" customWidth="1"/>
    <col min="3" max="3" width="8.28515625" style="358" customWidth="1"/>
    <col min="4" max="4" width="42.42578125" style="358" customWidth="1"/>
    <col min="5" max="5" width="11.7109375" style="358" customWidth="1"/>
    <col min="6" max="6" width="25.7109375" style="450" customWidth="1"/>
    <col min="7" max="8" width="18.7109375" style="358" customWidth="1"/>
    <col min="9" max="253" width="8.7109375" style="358"/>
    <col min="254" max="254" width="17.5703125" style="358" customWidth="1"/>
    <col min="255" max="255" width="17.7109375" style="358" customWidth="1"/>
    <col min="256" max="256" width="13" style="358" customWidth="1"/>
    <col min="257" max="257" width="13.7109375" style="358" customWidth="1"/>
    <col min="258" max="258" width="10.28515625" style="358" customWidth="1"/>
    <col min="259" max="259" width="6.7109375" style="358" customWidth="1"/>
    <col min="260" max="260" width="17.42578125" style="358" customWidth="1"/>
    <col min="261" max="261" width="15.5703125" style="358" customWidth="1"/>
    <col min="262" max="262" width="14.28515625" style="358" bestFit="1" customWidth="1"/>
    <col min="263" max="264" width="18.7109375" style="358" customWidth="1"/>
    <col min="265" max="509" width="8.7109375" style="358"/>
    <col min="510" max="510" width="17.5703125" style="358" customWidth="1"/>
    <col min="511" max="511" width="17.7109375" style="358" customWidth="1"/>
    <col min="512" max="512" width="13" style="358" customWidth="1"/>
    <col min="513" max="513" width="13.7109375" style="358" customWidth="1"/>
    <col min="514" max="514" width="10.28515625" style="358" customWidth="1"/>
    <col min="515" max="515" width="6.7109375" style="358" customWidth="1"/>
    <col min="516" max="516" width="17.42578125" style="358" customWidth="1"/>
    <col min="517" max="517" width="15.5703125" style="358" customWidth="1"/>
    <col min="518" max="518" width="14.28515625" style="358" bestFit="1" customWidth="1"/>
    <col min="519" max="520" width="18.7109375" style="358" customWidth="1"/>
    <col min="521" max="765" width="8.7109375" style="358"/>
    <col min="766" max="766" width="17.5703125" style="358" customWidth="1"/>
    <col min="767" max="767" width="17.7109375" style="358" customWidth="1"/>
    <col min="768" max="768" width="13" style="358" customWidth="1"/>
    <col min="769" max="769" width="13.7109375" style="358" customWidth="1"/>
    <col min="770" max="770" width="10.28515625" style="358" customWidth="1"/>
    <col min="771" max="771" width="6.7109375" style="358" customWidth="1"/>
    <col min="772" max="772" width="17.42578125" style="358" customWidth="1"/>
    <col min="773" max="773" width="15.5703125" style="358" customWidth="1"/>
    <col min="774" max="774" width="14.28515625" style="358" bestFit="1" customWidth="1"/>
    <col min="775" max="776" width="18.7109375" style="358" customWidth="1"/>
    <col min="777" max="1021" width="8.7109375" style="358"/>
    <col min="1022" max="1022" width="17.5703125" style="358" customWidth="1"/>
    <col min="1023" max="1023" width="17.7109375" style="358" customWidth="1"/>
    <col min="1024" max="1024" width="13" style="358" customWidth="1"/>
    <col min="1025" max="1025" width="13.7109375" style="358" customWidth="1"/>
    <col min="1026" max="1026" width="10.28515625" style="358" customWidth="1"/>
    <col min="1027" max="1027" width="6.7109375" style="358" customWidth="1"/>
    <col min="1028" max="1028" width="17.42578125" style="358" customWidth="1"/>
    <col min="1029" max="1029" width="15.5703125" style="358" customWidth="1"/>
    <col min="1030" max="1030" width="14.28515625" style="358" bestFit="1" customWidth="1"/>
    <col min="1031" max="1032" width="18.7109375" style="358" customWidth="1"/>
    <col min="1033" max="1277" width="8.7109375" style="358"/>
    <col min="1278" max="1278" width="17.5703125" style="358" customWidth="1"/>
    <col min="1279" max="1279" width="17.7109375" style="358" customWidth="1"/>
    <col min="1280" max="1280" width="13" style="358" customWidth="1"/>
    <col min="1281" max="1281" width="13.7109375" style="358" customWidth="1"/>
    <col min="1282" max="1282" width="10.28515625" style="358" customWidth="1"/>
    <col min="1283" max="1283" width="6.7109375" style="358" customWidth="1"/>
    <col min="1284" max="1284" width="17.42578125" style="358" customWidth="1"/>
    <col min="1285" max="1285" width="15.5703125" style="358" customWidth="1"/>
    <col min="1286" max="1286" width="14.28515625" style="358" bestFit="1" customWidth="1"/>
    <col min="1287" max="1288" width="18.7109375" style="358" customWidth="1"/>
    <col min="1289" max="1533" width="8.7109375" style="358"/>
    <col min="1534" max="1534" width="17.5703125" style="358" customWidth="1"/>
    <col min="1535" max="1535" width="17.7109375" style="358" customWidth="1"/>
    <col min="1536" max="1536" width="13" style="358" customWidth="1"/>
    <col min="1537" max="1537" width="13.7109375" style="358" customWidth="1"/>
    <col min="1538" max="1538" width="10.28515625" style="358" customWidth="1"/>
    <col min="1539" max="1539" width="6.7109375" style="358" customWidth="1"/>
    <col min="1540" max="1540" width="17.42578125" style="358" customWidth="1"/>
    <col min="1541" max="1541" width="15.5703125" style="358" customWidth="1"/>
    <col min="1542" max="1542" width="14.28515625" style="358" bestFit="1" customWidth="1"/>
    <col min="1543" max="1544" width="18.7109375" style="358" customWidth="1"/>
    <col min="1545" max="1789" width="8.7109375" style="358"/>
    <col min="1790" max="1790" width="17.5703125" style="358" customWidth="1"/>
    <col min="1791" max="1791" width="17.7109375" style="358" customWidth="1"/>
    <col min="1792" max="1792" width="13" style="358" customWidth="1"/>
    <col min="1793" max="1793" width="13.7109375" style="358" customWidth="1"/>
    <col min="1794" max="1794" width="10.28515625" style="358" customWidth="1"/>
    <col min="1795" max="1795" width="6.7109375" style="358" customWidth="1"/>
    <col min="1796" max="1796" width="17.42578125" style="358" customWidth="1"/>
    <col min="1797" max="1797" width="15.5703125" style="358" customWidth="1"/>
    <col min="1798" max="1798" width="14.28515625" style="358" bestFit="1" customWidth="1"/>
    <col min="1799" max="1800" width="18.7109375" style="358" customWidth="1"/>
    <col min="1801" max="2045" width="8.7109375" style="358"/>
    <col min="2046" max="2046" width="17.5703125" style="358" customWidth="1"/>
    <col min="2047" max="2047" width="17.7109375" style="358" customWidth="1"/>
    <col min="2048" max="2048" width="13" style="358" customWidth="1"/>
    <col min="2049" max="2049" width="13.7109375" style="358" customWidth="1"/>
    <col min="2050" max="2050" width="10.28515625" style="358" customWidth="1"/>
    <col min="2051" max="2051" width="6.7109375" style="358" customWidth="1"/>
    <col min="2052" max="2052" width="17.42578125" style="358" customWidth="1"/>
    <col min="2053" max="2053" width="15.5703125" style="358" customWidth="1"/>
    <col min="2054" max="2054" width="14.28515625" style="358" bestFit="1" customWidth="1"/>
    <col min="2055" max="2056" width="18.7109375" style="358" customWidth="1"/>
    <col min="2057" max="2301" width="8.7109375" style="358"/>
    <col min="2302" max="2302" width="17.5703125" style="358" customWidth="1"/>
    <col min="2303" max="2303" width="17.7109375" style="358" customWidth="1"/>
    <col min="2304" max="2304" width="13" style="358" customWidth="1"/>
    <col min="2305" max="2305" width="13.7109375" style="358" customWidth="1"/>
    <col min="2306" max="2306" width="10.28515625" style="358" customWidth="1"/>
    <col min="2307" max="2307" width="6.7109375" style="358" customWidth="1"/>
    <col min="2308" max="2308" width="17.42578125" style="358" customWidth="1"/>
    <col min="2309" max="2309" width="15.5703125" style="358" customWidth="1"/>
    <col min="2310" max="2310" width="14.28515625" style="358" bestFit="1" customWidth="1"/>
    <col min="2311" max="2312" width="18.7109375" style="358" customWidth="1"/>
    <col min="2313" max="2557" width="8.7109375" style="358"/>
    <col min="2558" max="2558" width="17.5703125" style="358" customWidth="1"/>
    <col min="2559" max="2559" width="17.7109375" style="358" customWidth="1"/>
    <col min="2560" max="2560" width="13" style="358" customWidth="1"/>
    <col min="2561" max="2561" width="13.7109375" style="358" customWidth="1"/>
    <col min="2562" max="2562" width="10.28515625" style="358" customWidth="1"/>
    <col min="2563" max="2563" width="6.7109375" style="358" customWidth="1"/>
    <col min="2564" max="2564" width="17.42578125" style="358" customWidth="1"/>
    <col min="2565" max="2565" width="15.5703125" style="358" customWidth="1"/>
    <col min="2566" max="2566" width="14.28515625" style="358" bestFit="1" customWidth="1"/>
    <col min="2567" max="2568" width="18.7109375" style="358" customWidth="1"/>
    <col min="2569" max="2813" width="8.7109375" style="358"/>
    <col min="2814" max="2814" width="17.5703125" style="358" customWidth="1"/>
    <col min="2815" max="2815" width="17.7109375" style="358" customWidth="1"/>
    <col min="2816" max="2816" width="13" style="358" customWidth="1"/>
    <col min="2817" max="2817" width="13.7109375" style="358" customWidth="1"/>
    <col min="2818" max="2818" width="10.28515625" style="358" customWidth="1"/>
    <col min="2819" max="2819" width="6.7109375" style="358" customWidth="1"/>
    <col min="2820" max="2820" width="17.42578125" style="358" customWidth="1"/>
    <col min="2821" max="2821" width="15.5703125" style="358" customWidth="1"/>
    <col min="2822" max="2822" width="14.28515625" style="358" bestFit="1" customWidth="1"/>
    <col min="2823" max="2824" width="18.7109375" style="358" customWidth="1"/>
    <col min="2825" max="3069" width="8.7109375" style="358"/>
    <col min="3070" max="3070" width="17.5703125" style="358" customWidth="1"/>
    <col min="3071" max="3071" width="17.7109375" style="358" customWidth="1"/>
    <col min="3072" max="3072" width="13" style="358" customWidth="1"/>
    <col min="3073" max="3073" width="13.7109375" style="358" customWidth="1"/>
    <col min="3074" max="3074" width="10.28515625" style="358" customWidth="1"/>
    <col min="3075" max="3075" width="6.7109375" style="358" customWidth="1"/>
    <col min="3076" max="3076" width="17.42578125" style="358" customWidth="1"/>
    <col min="3077" max="3077" width="15.5703125" style="358" customWidth="1"/>
    <col min="3078" max="3078" width="14.28515625" style="358" bestFit="1" customWidth="1"/>
    <col min="3079" max="3080" width="18.7109375" style="358" customWidth="1"/>
    <col min="3081" max="3325" width="8.7109375" style="358"/>
    <col min="3326" max="3326" width="17.5703125" style="358" customWidth="1"/>
    <col min="3327" max="3327" width="17.7109375" style="358" customWidth="1"/>
    <col min="3328" max="3328" width="13" style="358" customWidth="1"/>
    <col min="3329" max="3329" width="13.7109375" style="358" customWidth="1"/>
    <col min="3330" max="3330" width="10.28515625" style="358" customWidth="1"/>
    <col min="3331" max="3331" width="6.7109375" style="358" customWidth="1"/>
    <col min="3332" max="3332" width="17.42578125" style="358" customWidth="1"/>
    <col min="3333" max="3333" width="15.5703125" style="358" customWidth="1"/>
    <col min="3334" max="3334" width="14.28515625" style="358" bestFit="1" customWidth="1"/>
    <col min="3335" max="3336" width="18.7109375" style="358" customWidth="1"/>
    <col min="3337" max="3581" width="8.7109375" style="358"/>
    <col min="3582" max="3582" width="17.5703125" style="358" customWidth="1"/>
    <col min="3583" max="3583" width="17.7109375" style="358" customWidth="1"/>
    <col min="3584" max="3584" width="13" style="358" customWidth="1"/>
    <col min="3585" max="3585" width="13.7109375" style="358" customWidth="1"/>
    <col min="3586" max="3586" width="10.28515625" style="358" customWidth="1"/>
    <col min="3587" max="3587" width="6.7109375" style="358" customWidth="1"/>
    <col min="3588" max="3588" width="17.42578125" style="358" customWidth="1"/>
    <col min="3589" max="3589" width="15.5703125" style="358" customWidth="1"/>
    <col min="3590" max="3590" width="14.28515625" style="358" bestFit="1" customWidth="1"/>
    <col min="3591" max="3592" width="18.7109375" style="358" customWidth="1"/>
    <col min="3593" max="3837" width="8.7109375" style="358"/>
    <col min="3838" max="3838" width="17.5703125" style="358" customWidth="1"/>
    <col min="3839" max="3839" width="17.7109375" style="358" customWidth="1"/>
    <col min="3840" max="3840" width="13" style="358" customWidth="1"/>
    <col min="3841" max="3841" width="13.7109375" style="358" customWidth="1"/>
    <col min="3842" max="3842" width="10.28515625" style="358" customWidth="1"/>
    <col min="3843" max="3843" width="6.7109375" style="358" customWidth="1"/>
    <col min="3844" max="3844" width="17.42578125" style="358" customWidth="1"/>
    <col min="3845" max="3845" width="15.5703125" style="358" customWidth="1"/>
    <col min="3846" max="3846" width="14.28515625" style="358" bestFit="1" customWidth="1"/>
    <col min="3847" max="3848" width="18.7109375" style="358" customWidth="1"/>
    <col min="3849" max="4093" width="8.7109375" style="358"/>
    <col min="4094" max="4094" width="17.5703125" style="358" customWidth="1"/>
    <col min="4095" max="4095" width="17.7109375" style="358" customWidth="1"/>
    <col min="4096" max="4096" width="13" style="358" customWidth="1"/>
    <col min="4097" max="4097" width="13.7109375" style="358" customWidth="1"/>
    <col min="4098" max="4098" width="10.28515625" style="358" customWidth="1"/>
    <col min="4099" max="4099" width="6.7109375" style="358" customWidth="1"/>
    <col min="4100" max="4100" width="17.42578125" style="358" customWidth="1"/>
    <col min="4101" max="4101" width="15.5703125" style="358" customWidth="1"/>
    <col min="4102" max="4102" width="14.28515625" style="358" bestFit="1" customWidth="1"/>
    <col min="4103" max="4104" width="18.7109375" style="358" customWidth="1"/>
    <col min="4105" max="4349" width="8.7109375" style="358"/>
    <col min="4350" max="4350" width="17.5703125" style="358" customWidth="1"/>
    <col min="4351" max="4351" width="17.7109375" style="358" customWidth="1"/>
    <col min="4352" max="4352" width="13" style="358" customWidth="1"/>
    <col min="4353" max="4353" width="13.7109375" style="358" customWidth="1"/>
    <col min="4354" max="4354" width="10.28515625" style="358" customWidth="1"/>
    <col min="4355" max="4355" width="6.7109375" style="358" customWidth="1"/>
    <col min="4356" max="4356" width="17.42578125" style="358" customWidth="1"/>
    <col min="4357" max="4357" width="15.5703125" style="358" customWidth="1"/>
    <col min="4358" max="4358" width="14.28515625" style="358" bestFit="1" customWidth="1"/>
    <col min="4359" max="4360" width="18.7109375" style="358" customWidth="1"/>
    <col min="4361" max="4605" width="8.7109375" style="358"/>
    <col min="4606" max="4606" width="17.5703125" style="358" customWidth="1"/>
    <col min="4607" max="4607" width="17.7109375" style="358" customWidth="1"/>
    <col min="4608" max="4608" width="13" style="358" customWidth="1"/>
    <col min="4609" max="4609" width="13.7109375" style="358" customWidth="1"/>
    <col min="4610" max="4610" width="10.28515625" style="358" customWidth="1"/>
    <col min="4611" max="4611" width="6.7109375" style="358" customWidth="1"/>
    <col min="4612" max="4612" width="17.42578125" style="358" customWidth="1"/>
    <col min="4613" max="4613" width="15.5703125" style="358" customWidth="1"/>
    <col min="4614" max="4614" width="14.28515625" style="358" bestFit="1" customWidth="1"/>
    <col min="4615" max="4616" width="18.7109375" style="358" customWidth="1"/>
    <col min="4617" max="4861" width="8.7109375" style="358"/>
    <col min="4862" max="4862" width="17.5703125" style="358" customWidth="1"/>
    <col min="4863" max="4863" width="17.7109375" style="358" customWidth="1"/>
    <col min="4864" max="4864" width="13" style="358" customWidth="1"/>
    <col min="4865" max="4865" width="13.7109375" style="358" customWidth="1"/>
    <col min="4866" max="4866" width="10.28515625" style="358" customWidth="1"/>
    <col min="4867" max="4867" width="6.7109375" style="358" customWidth="1"/>
    <col min="4868" max="4868" width="17.42578125" style="358" customWidth="1"/>
    <col min="4869" max="4869" width="15.5703125" style="358" customWidth="1"/>
    <col min="4870" max="4870" width="14.28515625" style="358" bestFit="1" customWidth="1"/>
    <col min="4871" max="4872" width="18.7109375" style="358" customWidth="1"/>
    <col min="4873" max="5117" width="8.7109375" style="358"/>
    <col min="5118" max="5118" width="17.5703125" style="358" customWidth="1"/>
    <col min="5119" max="5119" width="17.7109375" style="358" customWidth="1"/>
    <col min="5120" max="5120" width="13" style="358" customWidth="1"/>
    <col min="5121" max="5121" width="13.7109375" style="358" customWidth="1"/>
    <col min="5122" max="5122" width="10.28515625" style="358" customWidth="1"/>
    <col min="5123" max="5123" width="6.7109375" style="358" customWidth="1"/>
    <col min="5124" max="5124" width="17.42578125" style="358" customWidth="1"/>
    <col min="5125" max="5125" width="15.5703125" style="358" customWidth="1"/>
    <col min="5126" max="5126" width="14.28515625" style="358" bestFit="1" customWidth="1"/>
    <col min="5127" max="5128" width="18.7109375" style="358" customWidth="1"/>
    <col min="5129" max="5373" width="8.7109375" style="358"/>
    <col min="5374" max="5374" width="17.5703125" style="358" customWidth="1"/>
    <col min="5375" max="5375" width="17.7109375" style="358" customWidth="1"/>
    <col min="5376" max="5376" width="13" style="358" customWidth="1"/>
    <col min="5377" max="5377" width="13.7109375" style="358" customWidth="1"/>
    <col min="5378" max="5378" width="10.28515625" style="358" customWidth="1"/>
    <col min="5379" max="5379" width="6.7109375" style="358" customWidth="1"/>
    <col min="5380" max="5380" width="17.42578125" style="358" customWidth="1"/>
    <col min="5381" max="5381" width="15.5703125" style="358" customWidth="1"/>
    <col min="5382" max="5382" width="14.28515625" style="358" bestFit="1" customWidth="1"/>
    <col min="5383" max="5384" width="18.7109375" style="358" customWidth="1"/>
    <col min="5385" max="5629" width="8.7109375" style="358"/>
    <col min="5630" max="5630" width="17.5703125" style="358" customWidth="1"/>
    <col min="5631" max="5631" width="17.7109375" style="358" customWidth="1"/>
    <col min="5632" max="5632" width="13" style="358" customWidth="1"/>
    <col min="5633" max="5633" width="13.7109375" style="358" customWidth="1"/>
    <col min="5634" max="5634" width="10.28515625" style="358" customWidth="1"/>
    <col min="5635" max="5635" width="6.7109375" style="358" customWidth="1"/>
    <col min="5636" max="5636" width="17.42578125" style="358" customWidth="1"/>
    <col min="5637" max="5637" width="15.5703125" style="358" customWidth="1"/>
    <col min="5638" max="5638" width="14.28515625" style="358" bestFit="1" customWidth="1"/>
    <col min="5639" max="5640" width="18.7109375" style="358" customWidth="1"/>
    <col min="5641" max="5885" width="8.7109375" style="358"/>
    <col min="5886" max="5886" width="17.5703125" style="358" customWidth="1"/>
    <col min="5887" max="5887" width="17.7109375" style="358" customWidth="1"/>
    <col min="5888" max="5888" width="13" style="358" customWidth="1"/>
    <col min="5889" max="5889" width="13.7109375" style="358" customWidth="1"/>
    <col min="5890" max="5890" width="10.28515625" style="358" customWidth="1"/>
    <col min="5891" max="5891" width="6.7109375" style="358" customWidth="1"/>
    <col min="5892" max="5892" width="17.42578125" style="358" customWidth="1"/>
    <col min="5893" max="5893" width="15.5703125" style="358" customWidth="1"/>
    <col min="5894" max="5894" width="14.28515625" style="358" bestFit="1" customWidth="1"/>
    <col min="5895" max="5896" width="18.7109375" style="358" customWidth="1"/>
    <col min="5897" max="6141" width="8.7109375" style="358"/>
    <col min="6142" max="6142" width="17.5703125" style="358" customWidth="1"/>
    <col min="6143" max="6143" width="17.7109375" style="358" customWidth="1"/>
    <col min="6144" max="6144" width="13" style="358" customWidth="1"/>
    <col min="6145" max="6145" width="13.7109375" style="358" customWidth="1"/>
    <col min="6146" max="6146" width="10.28515625" style="358" customWidth="1"/>
    <col min="6147" max="6147" width="6.7109375" style="358" customWidth="1"/>
    <col min="6148" max="6148" width="17.42578125" style="358" customWidth="1"/>
    <col min="6149" max="6149" width="15.5703125" style="358" customWidth="1"/>
    <col min="6150" max="6150" width="14.28515625" style="358" bestFit="1" customWidth="1"/>
    <col min="6151" max="6152" width="18.7109375" style="358" customWidth="1"/>
    <col min="6153" max="6397" width="8.7109375" style="358"/>
    <col min="6398" max="6398" width="17.5703125" style="358" customWidth="1"/>
    <col min="6399" max="6399" width="17.7109375" style="358" customWidth="1"/>
    <col min="6400" max="6400" width="13" style="358" customWidth="1"/>
    <col min="6401" max="6401" width="13.7109375" style="358" customWidth="1"/>
    <col min="6402" max="6402" width="10.28515625" style="358" customWidth="1"/>
    <col min="6403" max="6403" width="6.7109375" style="358" customWidth="1"/>
    <col min="6404" max="6404" width="17.42578125" style="358" customWidth="1"/>
    <col min="6405" max="6405" width="15.5703125" style="358" customWidth="1"/>
    <col min="6406" max="6406" width="14.28515625" style="358" bestFit="1" customWidth="1"/>
    <col min="6407" max="6408" width="18.7109375" style="358" customWidth="1"/>
    <col min="6409" max="6653" width="8.7109375" style="358"/>
    <col min="6654" max="6654" width="17.5703125" style="358" customWidth="1"/>
    <col min="6655" max="6655" width="17.7109375" style="358" customWidth="1"/>
    <col min="6656" max="6656" width="13" style="358" customWidth="1"/>
    <col min="6657" max="6657" width="13.7109375" style="358" customWidth="1"/>
    <col min="6658" max="6658" width="10.28515625" style="358" customWidth="1"/>
    <col min="6659" max="6659" width="6.7109375" style="358" customWidth="1"/>
    <col min="6660" max="6660" width="17.42578125" style="358" customWidth="1"/>
    <col min="6661" max="6661" width="15.5703125" style="358" customWidth="1"/>
    <col min="6662" max="6662" width="14.28515625" style="358" bestFit="1" customWidth="1"/>
    <col min="6663" max="6664" width="18.7109375" style="358" customWidth="1"/>
    <col min="6665" max="6909" width="8.7109375" style="358"/>
    <col min="6910" max="6910" width="17.5703125" style="358" customWidth="1"/>
    <col min="6911" max="6911" width="17.7109375" style="358" customWidth="1"/>
    <col min="6912" max="6912" width="13" style="358" customWidth="1"/>
    <col min="6913" max="6913" width="13.7109375" style="358" customWidth="1"/>
    <col min="6914" max="6914" width="10.28515625" style="358" customWidth="1"/>
    <col min="6915" max="6915" width="6.7109375" style="358" customWidth="1"/>
    <col min="6916" max="6916" width="17.42578125" style="358" customWidth="1"/>
    <col min="6917" max="6917" width="15.5703125" style="358" customWidth="1"/>
    <col min="6918" max="6918" width="14.28515625" style="358" bestFit="1" customWidth="1"/>
    <col min="6919" max="6920" width="18.7109375" style="358" customWidth="1"/>
    <col min="6921" max="7165" width="8.7109375" style="358"/>
    <col min="7166" max="7166" width="17.5703125" style="358" customWidth="1"/>
    <col min="7167" max="7167" width="17.7109375" style="358" customWidth="1"/>
    <col min="7168" max="7168" width="13" style="358" customWidth="1"/>
    <col min="7169" max="7169" width="13.7109375" style="358" customWidth="1"/>
    <col min="7170" max="7170" width="10.28515625" style="358" customWidth="1"/>
    <col min="7171" max="7171" width="6.7109375" style="358" customWidth="1"/>
    <col min="7172" max="7172" width="17.42578125" style="358" customWidth="1"/>
    <col min="7173" max="7173" width="15.5703125" style="358" customWidth="1"/>
    <col min="7174" max="7174" width="14.28515625" style="358" bestFit="1" customWidth="1"/>
    <col min="7175" max="7176" width="18.7109375" style="358" customWidth="1"/>
    <col min="7177" max="7421" width="8.7109375" style="358"/>
    <col min="7422" max="7422" width="17.5703125" style="358" customWidth="1"/>
    <col min="7423" max="7423" width="17.7109375" style="358" customWidth="1"/>
    <col min="7424" max="7424" width="13" style="358" customWidth="1"/>
    <col min="7425" max="7425" width="13.7109375" style="358" customWidth="1"/>
    <col min="7426" max="7426" width="10.28515625" style="358" customWidth="1"/>
    <col min="7427" max="7427" width="6.7109375" style="358" customWidth="1"/>
    <col min="7428" max="7428" width="17.42578125" style="358" customWidth="1"/>
    <col min="7429" max="7429" width="15.5703125" style="358" customWidth="1"/>
    <col min="7430" max="7430" width="14.28515625" style="358" bestFit="1" customWidth="1"/>
    <col min="7431" max="7432" width="18.7109375" style="358" customWidth="1"/>
    <col min="7433" max="7677" width="8.7109375" style="358"/>
    <col min="7678" max="7678" width="17.5703125" style="358" customWidth="1"/>
    <col min="7679" max="7679" width="17.7109375" style="358" customWidth="1"/>
    <col min="7680" max="7680" width="13" style="358" customWidth="1"/>
    <col min="7681" max="7681" width="13.7109375" style="358" customWidth="1"/>
    <col min="7682" max="7682" width="10.28515625" style="358" customWidth="1"/>
    <col min="7683" max="7683" width="6.7109375" style="358" customWidth="1"/>
    <col min="7684" max="7684" width="17.42578125" style="358" customWidth="1"/>
    <col min="7685" max="7685" width="15.5703125" style="358" customWidth="1"/>
    <col min="7686" max="7686" width="14.28515625" style="358" bestFit="1" customWidth="1"/>
    <col min="7687" max="7688" width="18.7109375" style="358" customWidth="1"/>
    <col min="7689" max="7933" width="8.7109375" style="358"/>
    <col min="7934" max="7934" width="17.5703125" style="358" customWidth="1"/>
    <col min="7935" max="7935" width="17.7109375" style="358" customWidth="1"/>
    <col min="7936" max="7936" width="13" style="358" customWidth="1"/>
    <col min="7937" max="7937" width="13.7109375" style="358" customWidth="1"/>
    <col min="7938" max="7938" width="10.28515625" style="358" customWidth="1"/>
    <col min="7939" max="7939" width="6.7109375" style="358" customWidth="1"/>
    <col min="7940" max="7940" width="17.42578125" style="358" customWidth="1"/>
    <col min="7941" max="7941" width="15.5703125" style="358" customWidth="1"/>
    <col min="7942" max="7942" width="14.28515625" style="358" bestFit="1" customWidth="1"/>
    <col min="7943" max="7944" width="18.7109375" style="358" customWidth="1"/>
    <col min="7945" max="8189" width="8.7109375" style="358"/>
    <col min="8190" max="8190" width="17.5703125" style="358" customWidth="1"/>
    <col min="8191" max="8191" width="17.7109375" style="358" customWidth="1"/>
    <col min="8192" max="8192" width="13" style="358" customWidth="1"/>
    <col min="8193" max="8193" width="13.7109375" style="358" customWidth="1"/>
    <col min="8194" max="8194" width="10.28515625" style="358" customWidth="1"/>
    <col min="8195" max="8195" width="6.7109375" style="358" customWidth="1"/>
    <col min="8196" max="8196" width="17.42578125" style="358" customWidth="1"/>
    <col min="8197" max="8197" width="15.5703125" style="358" customWidth="1"/>
    <col min="8198" max="8198" width="14.28515625" style="358" bestFit="1" customWidth="1"/>
    <col min="8199" max="8200" width="18.7109375" style="358" customWidth="1"/>
    <col min="8201" max="8445" width="8.7109375" style="358"/>
    <col min="8446" max="8446" width="17.5703125" style="358" customWidth="1"/>
    <col min="8447" max="8447" width="17.7109375" style="358" customWidth="1"/>
    <col min="8448" max="8448" width="13" style="358" customWidth="1"/>
    <col min="8449" max="8449" width="13.7109375" style="358" customWidth="1"/>
    <col min="8450" max="8450" width="10.28515625" style="358" customWidth="1"/>
    <col min="8451" max="8451" width="6.7109375" style="358" customWidth="1"/>
    <col min="8452" max="8452" width="17.42578125" style="358" customWidth="1"/>
    <col min="8453" max="8453" width="15.5703125" style="358" customWidth="1"/>
    <col min="8454" max="8454" width="14.28515625" style="358" bestFit="1" customWidth="1"/>
    <col min="8455" max="8456" width="18.7109375" style="358" customWidth="1"/>
    <col min="8457" max="8701" width="8.7109375" style="358"/>
    <col min="8702" max="8702" width="17.5703125" style="358" customWidth="1"/>
    <col min="8703" max="8703" width="17.7109375" style="358" customWidth="1"/>
    <col min="8704" max="8704" width="13" style="358" customWidth="1"/>
    <col min="8705" max="8705" width="13.7109375" style="358" customWidth="1"/>
    <col min="8706" max="8706" width="10.28515625" style="358" customWidth="1"/>
    <col min="8707" max="8707" width="6.7109375" style="358" customWidth="1"/>
    <col min="8708" max="8708" width="17.42578125" style="358" customWidth="1"/>
    <col min="8709" max="8709" width="15.5703125" style="358" customWidth="1"/>
    <col min="8710" max="8710" width="14.28515625" style="358" bestFit="1" customWidth="1"/>
    <col min="8711" max="8712" width="18.7109375" style="358" customWidth="1"/>
    <col min="8713" max="8957" width="8.7109375" style="358"/>
    <col min="8958" max="8958" width="17.5703125" style="358" customWidth="1"/>
    <col min="8959" max="8959" width="17.7109375" style="358" customWidth="1"/>
    <col min="8960" max="8960" width="13" style="358" customWidth="1"/>
    <col min="8961" max="8961" width="13.7109375" style="358" customWidth="1"/>
    <col min="8962" max="8962" width="10.28515625" style="358" customWidth="1"/>
    <col min="8963" max="8963" width="6.7109375" style="358" customWidth="1"/>
    <col min="8964" max="8964" width="17.42578125" style="358" customWidth="1"/>
    <col min="8965" max="8965" width="15.5703125" style="358" customWidth="1"/>
    <col min="8966" max="8966" width="14.28515625" style="358" bestFit="1" customWidth="1"/>
    <col min="8967" max="8968" width="18.7109375" style="358" customWidth="1"/>
    <col min="8969" max="9213" width="8.7109375" style="358"/>
    <col min="9214" max="9214" width="17.5703125" style="358" customWidth="1"/>
    <col min="9215" max="9215" width="17.7109375" style="358" customWidth="1"/>
    <col min="9216" max="9216" width="13" style="358" customWidth="1"/>
    <col min="9217" max="9217" width="13.7109375" style="358" customWidth="1"/>
    <col min="9218" max="9218" width="10.28515625" style="358" customWidth="1"/>
    <col min="9219" max="9219" width="6.7109375" style="358" customWidth="1"/>
    <col min="9220" max="9220" width="17.42578125" style="358" customWidth="1"/>
    <col min="9221" max="9221" width="15.5703125" style="358" customWidth="1"/>
    <col min="9222" max="9222" width="14.28515625" style="358" bestFit="1" customWidth="1"/>
    <col min="9223" max="9224" width="18.7109375" style="358" customWidth="1"/>
    <col min="9225" max="9469" width="8.7109375" style="358"/>
    <col min="9470" max="9470" width="17.5703125" style="358" customWidth="1"/>
    <col min="9471" max="9471" width="17.7109375" style="358" customWidth="1"/>
    <col min="9472" max="9472" width="13" style="358" customWidth="1"/>
    <col min="9473" max="9473" width="13.7109375" style="358" customWidth="1"/>
    <col min="9474" max="9474" width="10.28515625" style="358" customWidth="1"/>
    <col min="9475" max="9475" width="6.7109375" style="358" customWidth="1"/>
    <col min="9476" max="9476" width="17.42578125" style="358" customWidth="1"/>
    <col min="9477" max="9477" width="15.5703125" style="358" customWidth="1"/>
    <col min="9478" max="9478" width="14.28515625" style="358" bestFit="1" customWidth="1"/>
    <col min="9479" max="9480" width="18.7109375" style="358" customWidth="1"/>
    <col min="9481" max="9725" width="8.7109375" style="358"/>
    <col min="9726" max="9726" width="17.5703125" style="358" customWidth="1"/>
    <col min="9727" max="9727" width="17.7109375" style="358" customWidth="1"/>
    <col min="9728" max="9728" width="13" style="358" customWidth="1"/>
    <col min="9729" max="9729" width="13.7109375" style="358" customWidth="1"/>
    <col min="9730" max="9730" width="10.28515625" style="358" customWidth="1"/>
    <col min="9731" max="9731" width="6.7109375" style="358" customWidth="1"/>
    <col min="9732" max="9732" width="17.42578125" style="358" customWidth="1"/>
    <col min="9733" max="9733" width="15.5703125" style="358" customWidth="1"/>
    <col min="9734" max="9734" width="14.28515625" style="358" bestFit="1" customWidth="1"/>
    <col min="9735" max="9736" width="18.7109375" style="358" customWidth="1"/>
    <col min="9737" max="9981" width="8.7109375" style="358"/>
    <col min="9982" max="9982" width="17.5703125" style="358" customWidth="1"/>
    <col min="9983" max="9983" width="17.7109375" style="358" customWidth="1"/>
    <col min="9984" max="9984" width="13" style="358" customWidth="1"/>
    <col min="9985" max="9985" width="13.7109375" style="358" customWidth="1"/>
    <col min="9986" max="9986" width="10.28515625" style="358" customWidth="1"/>
    <col min="9987" max="9987" width="6.7109375" style="358" customWidth="1"/>
    <col min="9988" max="9988" width="17.42578125" style="358" customWidth="1"/>
    <col min="9989" max="9989" width="15.5703125" style="358" customWidth="1"/>
    <col min="9990" max="9990" width="14.28515625" style="358" bestFit="1" customWidth="1"/>
    <col min="9991" max="9992" width="18.7109375" style="358" customWidth="1"/>
    <col min="9993" max="10237" width="8.7109375" style="358"/>
    <col min="10238" max="10238" width="17.5703125" style="358" customWidth="1"/>
    <col min="10239" max="10239" width="17.7109375" style="358" customWidth="1"/>
    <col min="10240" max="10240" width="13" style="358" customWidth="1"/>
    <col min="10241" max="10241" width="13.7109375" style="358" customWidth="1"/>
    <col min="10242" max="10242" width="10.28515625" style="358" customWidth="1"/>
    <col min="10243" max="10243" width="6.7109375" style="358" customWidth="1"/>
    <col min="10244" max="10244" width="17.42578125" style="358" customWidth="1"/>
    <col min="10245" max="10245" width="15.5703125" style="358" customWidth="1"/>
    <col min="10246" max="10246" width="14.28515625" style="358" bestFit="1" customWidth="1"/>
    <col min="10247" max="10248" width="18.7109375" style="358" customWidth="1"/>
    <col min="10249" max="10493" width="8.7109375" style="358"/>
    <col min="10494" max="10494" width="17.5703125" style="358" customWidth="1"/>
    <col min="10495" max="10495" width="17.7109375" style="358" customWidth="1"/>
    <col min="10496" max="10496" width="13" style="358" customWidth="1"/>
    <col min="10497" max="10497" width="13.7109375" style="358" customWidth="1"/>
    <col min="10498" max="10498" width="10.28515625" style="358" customWidth="1"/>
    <col min="10499" max="10499" width="6.7109375" style="358" customWidth="1"/>
    <col min="10500" max="10500" width="17.42578125" style="358" customWidth="1"/>
    <col min="10501" max="10501" width="15.5703125" style="358" customWidth="1"/>
    <col min="10502" max="10502" width="14.28515625" style="358" bestFit="1" customWidth="1"/>
    <col min="10503" max="10504" width="18.7109375" style="358" customWidth="1"/>
    <col min="10505" max="10749" width="8.7109375" style="358"/>
    <col min="10750" max="10750" width="17.5703125" style="358" customWidth="1"/>
    <col min="10751" max="10751" width="17.7109375" style="358" customWidth="1"/>
    <col min="10752" max="10752" width="13" style="358" customWidth="1"/>
    <col min="10753" max="10753" width="13.7109375" style="358" customWidth="1"/>
    <col min="10754" max="10754" width="10.28515625" style="358" customWidth="1"/>
    <col min="10755" max="10755" width="6.7109375" style="358" customWidth="1"/>
    <col min="10756" max="10756" width="17.42578125" style="358" customWidth="1"/>
    <col min="10757" max="10757" width="15.5703125" style="358" customWidth="1"/>
    <col min="10758" max="10758" width="14.28515625" style="358" bestFit="1" customWidth="1"/>
    <col min="10759" max="10760" width="18.7109375" style="358" customWidth="1"/>
    <col min="10761" max="11005" width="8.7109375" style="358"/>
    <col min="11006" max="11006" width="17.5703125" style="358" customWidth="1"/>
    <col min="11007" max="11007" width="17.7109375" style="358" customWidth="1"/>
    <col min="11008" max="11008" width="13" style="358" customWidth="1"/>
    <col min="11009" max="11009" width="13.7109375" style="358" customWidth="1"/>
    <col min="11010" max="11010" width="10.28515625" style="358" customWidth="1"/>
    <col min="11011" max="11011" width="6.7109375" style="358" customWidth="1"/>
    <col min="11012" max="11012" width="17.42578125" style="358" customWidth="1"/>
    <col min="11013" max="11013" width="15.5703125" style="358" customWidth="1"/>
    <col min="11014" max="11014" width="14.28515625" style="358" bestFit="1" customWidth="1"/>
    <col min="11015" max="11016" width="18.7109375" style="358" customWidth="1"/>
    <col min="11017" max="11261" width="8.7109375" style="358"/>
    <col min="11262" max="11262" width="17.5703125" style="358" customWidth="1"/>
    <col min="11263" max="11263" width="17.7109375" style="358" customWidth="1"/>
    <col min="11264" max="11264" width="13" style="358" customWidth="1"/>
    <col min="11265" max="11265" width="13.7109375" style="358" customWidth="1"/>
    <col min="11266" max="11266" width="10.28515625" style="358" customWidth="1"/>
    <col min="11267" max="11267" width="6.7109375" style="358" customWidth="1"/>
    <col min="11268" max="11268" width="17.42578125" style="358" customWidth="1"/>
    <col min="11269" max="11269" width="15.5703125" style="358" customWidth="1"/>
    <col min="11270" max="11270" width="14.28515625" style="358" bestFit="1" customWidth="1"/>
    <col min="11271" max="11272" width="18.7109375" style="358" customWidth="1"/>
    <col min="11273" max="11517" width="8.7109375" style="358"/>
    <col min="11518" max="11518" width="17.5703125" style="358" customWidth="1"/>
    <col min="11519" max="11519" width="17.7109375" style="358" customWidth="1"/>
    <col min="11520" max="11520" width="13" style="358" customWidth="1"/>
    <col min="11521" max="11521" width="13.7109375" style="358" customWidth="1"/>
    <col min="11522" max="11522" width="10.28515625" style="358" customWidth="1"/>
    <col min="11523" max="11523" width="6.7109375" style="358" customWidth="1"/>
    <col min="11524" max="11524" width="17.42578125" style="358" customWidth="1"/>
    <col min="11525" max="11525" width="15.5703125" style="358" customWidth="1"/>
    <col min="11526" max="11526" width="14.28515625" style="358" bestFit="1" customWidth="1"/>
    <col min="11527" max="11528" width="18.7109375" style="358" customWidth="1"/>
    <col min="11529" max="11773" width="8.7109375" style="358"/>
    <col min="11774" max="11774" width="17.5703125" style="358" customWidth="1"/>
    <col min="11775" max="11775" width="17.7109375" style="358" customWidth="1"/>
    <col min="11776" max="11776" width="13" style="358" customWidth="1"/>
    <col min="11777" max="11777" width="13.7109375" style="358" customWidth="1"/>
    <col min="11778" max="11778" width="10.28515625" style="358" customWidth="1"/>
    <col min="11779" max="11779" width="6.7109375" style="358" customWidth="1"/>
    <col min="11780" max="11780" width="17.42578125" style="358" customWidth="1"/>
    <col min="11781" max="11781" width="15.5703125" style="358" customWidth="1"/>
    <col min="11782" max="11782" width="14.28515625" style="358" bestFit="1" customWidth="1"/>
    <col min="11783" max="11784" width="18.7109375" style="358" customWidth="1"/>
    <col min="11785" max="12029" width="8.7109375" style="358"/>
    <col min="12030" max="12030" width="17.5703125" style="358" customWidth="1"/>
    <col min="12031" max="12031" width="17.7109375" style="358" customWidth="1"/>
    <col min="12032" max="12032" width="13" style="358" customWidth="1"/>
    <col min="12033" max="12033" width="13.7109375" style="358" customWidth="1"/>
    <col min="12034" max="12034" width="10.28515625" style="358" customWidth="1"/>
    <col min="12035" max="12035" width="6.7109375" style="358" customWidth="1"/>
    <col min="12036" max="12036" width="17.42578125" style="358" customWidth="1"/>
    <col min="12037" max="12037" width="15.5703125" style="358" customWidth="1"/>
    <col min="12038" max="12038" width="14.28515625" style="358" bestFit="1" customWidth="1"/>
    <col min="12039" max="12040" width="18.7109375" style="358" customWidth="1"/>
    <col min="12041" max="12285" width="8.7109375" style="358"/>
    <col min="12286" max="12286" width="17.5703125" style="358" customWidth="1"/>
    <col min="12287" max="12287" width="17.7109375" style="358" customWidth="1"/>
    <col min="12288" max="12288" width="13" style="358" customWidth="1"/>
    <col min="12289" max="12289" width="13.7109375" style="358" customWidth="1"/>
    <col min="12290" max="12290" width="10.28515625" style="358" customWidth="1"/>
    <col min="12291" max="12291" width="6.7109375" style="358" customWidth="1"/>
    <col min="12292" max="12292" width="17.42578125" style="358" customWidth="1"/>
    <col min="12293" max="12293" width="15.5703125" style="358" customWidth="1"/>
    <col min="12294" max="12294" width="14.28515625" style="358" bestFit="1" customWidth="1"/>
    <col min="12295" max="12296" width="18.7109375" style="358" customWidth="1"/>
    <col min="12297" max="12541" width="8.7109375" style="358"/>
    <col min="12542" max="12542" width="17.5703125" style="358" customWidth="1"/>
    <col min="12543" max="12543" width="17.7109375" style="358" customWidth="1"/>
    <col min="12544" max="12544" width="13" style="358" customWidth="1"/>
    <col min="12545" max="12545" width="13.7109375" style="358" customWidth="1"/>
    <col min="12546" max="12546" width="10.28515625" style="358" customWidth="1"/>
    <col min="12547" max="12547" width="6.7109375" style="358" customWidth="1"/>
    <col min="12548" max="12548" width="17.42578125" style="358" customWidth="1"/>
    <col min="12549" max="12549" width="15.5703125" style="358" customWidth="1"/>
    <col min="12550" max="12550" width="14.28515625" style="358" bestFit="1" customWidth="1"/>
    <col min="12551" max="12552" width="18.7109375" style="358" customWidth="1"/>
    <col min="12553" max="12797" width="8.7109375" style="358"/>
    <col min="12798" max="12798" width="17.5703125" style="358" customWidth="1"/>
    <col min="12799" max="12799" width="17.7109375" style="358" customWidth="1"/>
    <col min="12800" max="12800" width="13" style="358" customWidth="1"/>
    <col min="12801" max="12801" width="13.7109375" style="358" customWidth="1"/>
    <col min="12802" max="12802" width="10.28515625" style="358" customWidth="1"/>
    <col min="12803" max="12803" width="6.7109375" style="358" customWidth="1"/>
    <col min="12804" max="12804" width="17.42578125" style="358" customWidth="1"/>
    <col min="12805" max="12805" width="15.5703125" style="358" customWidth="1"/>
    <col min="12806" max="12806" width="14.28515625" style="358" bestFit="1" customWidth="1"/>
    <col min="12807" max="12808" width="18.7109375" style="358" customWidth="1"/>
    <col min="12809" max="13053" width="8.7109375" style="358"/>
    <col min="13054" max="13054" width="17.5703125" style="358" customWidth="1"/>
    <col min="13055" max="13055" width="17.7109375" style="358" customWidth="1"/>
    <col min="13056" max="13056" width="13" style="358" customWidth="1"/>
    <col min="13057" max="13057" width="13.7109375" style="358" customWidth="1"/>
    <col min="13058" max="13058" width="10.28515625" style="358" customWidth="1"/>
    <col min="13059" max="13059" width="6.7109375" style="358" customWidth="1"/>
    <col min="13060" max="13060" width="17.42578125" style="358" customWidth="1"/>
    <col min="13061" max="13061" width="15.5703125" style="358" customWidth="1"/>
    <col min="13062" max="13062" width="14.28515625" style="358" bestFit="1" customWidth="1"/>
    <col min="13063" max="13064" width="18.7109375" style="358" customWidth="1"/>
    <col min="13065" max="13309" width="8.7109375" style="358"/>
    <col min="13310" max="13310" width="17.5703125" style="358" customWidth="1"/>
    <col min="13311" max="13311" width="17.7109375" style="358" customWidth="1"/>
    <col min="13312" max="13312" width="13" style="358" customWidth="1"/>
    <col min="13313" max="13313" width="13.7109375" style="358" customWidth="1"/>
    <col min="13314" max="13314" width="10.28515625" style="358" customWidth="1"/>
    <col min="13315" max="13315" width="6.7109375" style="358" customWidth="1"/>
    <col min="13316" max="13316" width="17.42578125" style="358" customWidth="1"/>
    <col min="13317" max="13317" width="15.5703125" style="358" customWidth="1"/>
    <col min="13318" max="13318" width="14.28515625" style="358" bestFit="1" customWidth="1"/>
    <col min="13319" max="13320" width="18.7109375" style="358" customWidth="1"/>
    <col min="13321" max="13565" width="8.7109375" style="358"/>
    <col min="13566" max="13566" width="17.5703125" style="358" customWidth="1"/>
    <col min="13567" max="13567" width="17.7109375" style="358" customWidth="1"/>
    <col min="13568" max="13568" width="13" style="358" customWidth="1"/>
    <col min="13569" max="13569" width="13.7109375" style="358" customWidth="1"/>
    <col min="13570" max="13570" width="10.28515625" style="358" customWidth="1"/>
    <col min="13571" max="13571" width="6.7109375" style="358" customWidth="1"/>
    <col min="13572" max="13572" width="17.42578125" style="358" customWidth="1"/>
    <col min="13573" max="13573" width="15.5703125" style="358" customWidth="1"/>
    <col min="13574" max="13574" width="14.28515625" style="358" bestFit="1" customWidth="1"/>
    <col min="13575" max="13576" width="18.7109375" style="358" customWidth="1"/>
    <col min="13577" max="13821" width="8.7109375" style="358"/>
    <col min="13822" max="13822" width="17.5703125" style="358" customWidth="1"/>
    <col min="13823" max="13823" width="17.7109375" style="358" customWidth="1"/>
    <col min="13824" max="13824" width="13" style="358" customWidth="1"/>
    <col min="13825" max="13825" width="13.7109375" style="358" customWidth="1"/>
    <col min="13826" max="13826" width="10.28515625" style="358" customWidth="1"/>
    <col min="13827" max="13827" width="6.7109375" style="358" customWidth="1"/>
    <col min="13828" max="13828" width="17.42578125" style="358" customWidth="1"/>
    <col min="13829" max="13829" width="15.5703125" style="358" customWidth="1"/>
    <col min="13830" max="13830" width="14.28515625" style="358" bestFit="1" customWidth="1"/>
    <col min="13831" max="13832" width="18.7109375" style="358" customWidth="1"/>
    <col min="13833" max="14077" width="8.7109375" style="358"/>
    <col min="14078" max="14078" width="17.5703125" style="358" customWidth="1"/>
    <col min="14079" max="14079" width="17.7109375" style="358" customWidth="1"/>
    <col min="14080" max="14080" width="13" style="358" customWidth="1"/>
    <col min="14081" max="14081" width="13.7109375" style="358" customWidth="1"/>
    <col min="14082" max="14082" width="10.28515625" style="358" customWidth="1"/>
    <col min="14083" max="14083" width="6.7109375" style="358" customWidth="1"/>
    <col min="14084" max="14084" width="17.42578125" style="358" customWidth="1"/>
    <col min="14085" max="14085" width="15.5703125" style="358" customWidth="1"/>
    <col min="14086" max="14086" width="14.28515625" style="358" bestFit="1" customWidth="1"/>
    <col min="14087" max="14088" width="18.7109375" style="358" customWidth="1"/>
    <col min="14089" max="14333" width="8.7109375" style="358"/>
    <col min="14334" max="14334" width="17.5703125" style="358" customWidth="1"/>
    <col min="14335" max="14335" width="17.7109375" style="358" customWidth="1"/>
    <col min="14336" max="14336" width="13" style="358" customWidth="1"/>
    <col min="14337" max="14337" width="13.7109375" style="358" customWidth="1"/>
    <col min="14338" max="14338" width="10.28515625" style="358" customWidth="1"/>
    <col min="14339" max="14339" width="6.7109375" style="358" customWidth="1"/>
    <col min="14340" max="14340" width="17.42578125" style="358" customWidth="1"/>
    <col min="14341" max="14341" width="15.5703125" style="358" customWidth="1"/>
    <col min="14342" max="14342" width="14.28515625" style="358" bestFit="1" customWidth="1"/>
    <col min="14343" max="14344" width="18.7109375" style="358" customWidth="1"/>
    <col min="14345" max="14589" width="8.7109375" style="358"/>
    <col min="14590" max="14590" width="17.5703125" style="358" customWidth="1"/>
    <col min="14591" max="14591" width="17.7109375" style="358" customWidth="1"/>
    <col min="14592" max="14592" width="13" style="358" customWidth="1"/>
    <col min="14593" max="14593" width="13.7109375" style="358" customWidth="1"/>
    <col min="14594" max="14594" width="10.28515625" style="358" customWidth="1"/>
    <col min="14595" max="14595" width="6.7109375" style="358" customWidth="1"/>
    <col min="14596" max="14596" width="17.42578125" style="358" customWidth="1"/>
    <col min="14597" max="14597" width="15.5703125" style="358" customWidth="1"/>
    <col min="14598" max="14598" width="14.28515625" style="358" bestFit="1" customWidth="1"/>
    <col min="14599" max="14600" width="18.7109375" style="358" customWidth="1"/>
    <col min="14601" max="14845" width="8.7109375" style="358"/>
    <col min="14846" max="14846" width="17.5703125" style="358" customWidth="1"/>
    <col min="14847" max="14847" width="17.7109375" style="358" customWidth="1"/>
    <col min="14848" max="14848" width="13" style="358" customWidth="1"/>
    <col min="14849" max="14849" width="13.7109375" style="358" customWidth="1"/>
    <col min="14850" max="14850" width="10.28515625" style="358" customWidth="1"/>
    <col min="14851" max="14851" width="6.7109375" style="358" customWidth="1"/>
    <col min="14852" max="14852" width="17.42578125" style="358" customWidth="1"/>
    <col min="14853" max="14853" width="15.5703125" style="358" customWidth="1"/>
    <col min="14854" max="14854" width="14.28515625" style="358" bestFit="1" customWidth="1"/>
    <col min="14855" max="14856" width="18.7109375" style="358" customWidth="1"/>
    <col min="14857" max="15101" width="8.7109375" style="358"/>
    <col min="15102" max="15102" width="17.5703125" style="358" customWidth="1"/>
    <col min="15103" max="15103" width="17.7109375" style="358" customWidth="1"/>
    <col min="15104" max="15104" width="13" style="358" customWidth="1"/>
    <col min="15105" max="15105" width="13.7109375" style="358" customWidth="1"/>
    <col min="15106" max="15106" width="10.28515625" style="358" customWidth="1"/>
    <col min="15107" max="15107" width="6.7109375" style="358" customWidth="1"/>
    <col min="15108" max="15108" width="17.42578125" style="358" customWidth="1"/>
    <col min="15109" max="15109" width="15.5703125" style="358" customWidth="1"/>
    <col min="15110" max="15110" width="14.28515625" style="358" bestFit="1" customWidth="1"/>
    <col min="15111" max="15112" width="18.7109375" style="358" customWidth="1"/>
    <col min="15113" max="15357" width="8.7109375" style="358"/>
    <col min="15358" max="15358" width="17.5703125" style="358" customWidth="1"/>
    <col min="15359" max="15359" width="17.7109375" style="358" customWidth="1"/>
    <col min="15360" max="15360" width="13" style="358" customWidth="1"/>
    <col min="15361" max="15361" width="13.7109375" style="358" customWidth="1"/>
    <col min="15362" max="15362" width="10.28515625" style="358" customWidth="1"/>
    <col min="15363" max="15363" width="6.7109375" style="358" customWidth="1"/>
    <col min="15364" max="15364" width="17.42578125" style="358" customWidth="1"/>
    <col min="15365" max="15365" width="15.5703125" style="358" customWidth="1"/>
    <col min="15366" max="15366" width="14.28515625" style="358" bestFit="1" customWidth="1"/>
    <col min="15367" max="15368" width="18.7109375" style="358" customWidth="1"/>
    <col min="15369" max="15613" width="8.7109375" style="358"/>
    <col min="15614" max="15614" width="17.5703125" style="358" customWidth="1"/>
    <col min="15615" max="15615" width="17.7109375" style="358" customWidth="1"/>
    <col min="15616" max="15616" width="13" style="358" customWidth="1"/>
    <col min="15617" max="15617" width="13.7109375" style="358" customWidth="1"/>
    <col min="15618" max="15618" width="10.28515625" style="358" customWidth="1"/>
    <col min="15619" max="15619" width="6.7109375" style="358" customWidth="1"/>
    <col min="15620" max="15620" width="17.42578125" style="358" customWidth="1"/>
    <col min="15621" max="15621" width="15.5703125" style="358" customWidth="1"/>
    <col min="15622" max="15622" width="14.28515625" style="358" bestFit="1" customWidth="1"/>
    <col min="15623" max="15624" width="18.7109375" style="358" customWidth="1"/>
    <col min="15625" max="15869" width="8.7109375" style="358"/>
    <col min="15870" max="15870" width="17.5703125" style="358" customWidth="1"/>
    <col min="15871" max="15871" width="17.7109375" style="358" customWidth="1"/>
    <col min="15872" max="15872" width="13" style="358" customWidth="1"/>
    <col min="15873" max="15873" width="13.7109375" style="358" customWidth="1"/>
    <col min="15874" max="15874" width="10.28515625" style="358" customWidth="1"/>
    <col min="15875" max="15875" width="6.7109375" style="358" customWidth="1"/>
    <col min="15876" max="15876" width="17.42578125" style="358" customWidth="1"/>
    <col min="15877" max="15877" width="15.5703125" style="358" customWidth="1"/>
    <col min="15878" max="15878" width="14.28515625" style="358" bestFit="1" customWidth="1"/>
    <col min="15879" max="15880" width="18.7109375" style="358" customWidth="1"/>
    <col min="15881" max="16125" width="8.7109375" style="358"/>
    <col min="16126" max="16126" width="17.5703125" style="358" customWidth="1"/>
    <col min="16127" max="16127" width="17.7109375" style="358" customWidth="1"/>
    <col min="16128" max="16128" width="13" style="358" customWidth="1"/>
    <col min="16129" max="16129" width="13.7109375" style="358" customWidth="1"/>
    <col min="16130" max="16130" width="10.28515625" style="358" customWidth="1"/>
    <col min="16131" max="16131" width="6.7109375" style="358" customWidth="1"/>
    <col min="16132" max="16132" width="17.42578125" style="358" customWidth="1"/>
    <col min="16133" max="16133" width="15.5703125" style="358" customWidth="1"/>
    <col min="16134" max="16134" width="14.28515625" style="358" bestFit="1" customWidth="1"/>
    <col min="16135" max="16136" width="18.7109375" style="358" customWidth="1"/>
    <col min="16137" max="16383" width="8.7109375" style="358"/>
    <col min="16384" max="16384" width="9.28515625" style="358" customWidth="1"/>
  </cols>
  <sheetData>
    <row r="1" spans="1:6" s="361" customFormat="1" ht="15.75" customHeight="1" x14ac:dyDescent="0.25">
      <c r="A1" s="484" t="s">
        <v>978</v>
      </c>
      <c r="B1" s="485"/>
      <c r="C1" s="485"/>
      <c r="D1" s="485"/>
      <c r="E1" s="485"/>
      <c r="F1" s="486"/>
    </row>
    <row r="2" spans="1:6" s="361" customFormat="1" ht="12" customHeight="1" x14ac:dyDescent="0.25">
      <c r="A2" s="487"/>
      <c r="B2" s="488"/>
      <c r="C2" s="488"/>
      <c r="D2" s="488"/>
      <c r="E2" s="488"/>
      <c r="F2" s="489"/>
    </row>
    <row r="3" spans="1:6" s="361" customFormat="1" ht="20.65" customHeight="1" x14ac:dyDescent="0.25">
      <c r="A3" s="481" t="s">
        <v>979</v>
      </c>
      <c r="B3" s="482"/>
      <c r="C3" s="482"/>
      <c r="D3" s="482"/>
      <c r="E3" s="482"/>
      <c r="F3" s="483"/>
    </row>
    <row r="4" spans="1:6" s="361" customFormat="1" ht="20.25" customHeight="1" x14ac:dyDescent="0.25">
      <c r="A4" s="490" t="s">
        <v>977</v>
      </c>
      <c r="B4" s="491"/>
      <c r="C4" s="491"/>
      <c r="D4" s="491"/>
      <c r="E4" s="491"/>
      <c r="F4" s="492"/>
    </row>
    <row r="5" spans="1:6" s="361" customFormat="1" ht="21" customHeight="1" x14ac:dyDescent="0.25">
      <c r="A5" s="490"/>
      <c r="B5" s="491"/>
      <c r="C5" s="491"/>
      <c r="D5" s="491"/>
      <c r="E5" s="491"/>
      <c r="F5" s="492"/>
    </row>
    <row r="6" spans="1:6" s="361" customFormat="1" ht="13.5" customHeight="1" x14ac:dyDescent="0.25">
      <c r="A6" s="418"/>
      <c r="B6" s="419"/>
      <c r="C6" s="419"/>
      <c r="D6" s="419"/>
      <c r="E6" s="419"/>
      <c r="F6" s="420"/>
    </row>
    <row r="7" spans="1:6" s="361" customFormat="1" ht="24" customHeight="1" x14ac:dyDescent="0.25">
      <c r="A7" s="421" t="s">
        <v>0</v>
      </c>
      <c r="B7" s="114"/>
      <c r="F7" s="493"/>
    </row>
    <row r="8" spans="1:6" ht="13.5" customHeight="1" x14ac:dyDescent="0.25">
      <c r="A8" s="422"/>
      <c r="B8" s="423"/>
      <c r="C8" s="423"/>
      <c r="D8" s="423"/>
      <c r="E8" s="423"/>
      <c r="F8" s="494"/>
    </row>
    <row r="9" spans="1:6" ht="13.5" customHeight="1" x14ac:dyDescent="0.25">
      <c r="A9" s="424"/>
      <c r="B9" s="425"/>
      <c r="C9" s="426"/>
      <c r="D9" s="426"/>
      <c r="E9" s="427"/>
      <c r="F9" s="428"/>
    </row>
    <row r="10" spans="1:6" ht="13.5" customHeight="1" x14ac:dyDescent="0.25">
      <c r="A10" s="429" t="s">
        <v>1</v>
      </c>
      <c r="B10" s="429" t="s">
        <v>2</v>
      </c>
      <c r="C10" s="115"/>
      <c r="E10" s="430"/>
      <c r="F10" s="431" t="s">
        <v>3</v>
      </c>
    </row>
    <row r="11" spans="1:6" ht="13.5" customHeight="1" x14ac:dyDescent="0.25">
      <c r="A11" s="422"/>
      <c r="B11" s="422"/>
      <c r="C11" s="423"/>
      <c r="D11" s="423"/>
      <c r="E11" s="432"/>
      <c r="F11" s="433"/>
    </row>
    <row r="12" spans="1:6" ht="20.65" customHeight="1" x14ac:dyDescent="0.25">
      <c r="A12" s="424"/>
      <c r="B12" s="424"/>
      <c r="E12" s="180"/>
      <c r="F12" s="428"/>
    </row>
    <row r="13" spans="1:6" s="115" customFormat="1" ht="27.6" customHeight="1" x14ac:dyDescent="0.25">
      <c r="A13" s="429" t="s">
        <v>4</v>
      </c>
      <c r="B13" s="479" t="s">
        <v>1360</v>
      </c>
      <c r="C13" s="480"/>
      <c r="D13" s="480"/>
      <c r="E13" s="434"/>
      <c r="F13" s="435"/>
    </row>
    <row r="14" spans="1:6" ht="19.5" customHeight="1" x14ac:dyDescent="0.25">
      <c r="A14" s="424"/>
      <c r="B14" s="424"/>
      <c r="E14" s="180"/>
      <c r="F14" s="436"/>
    </row>
    <row r="15" spans="1:6" s="115" customFormat="1" ht="27.6" customHeight="1" x14ac:dyDescent="0.25">
      <c r="A15" s="429" t="s">
        <v>6</v>
      </c>
      <c r="B15" s="479" t="s">
        <v>8</v>
      </c>
      <c r="C15" s="480"/>
      <c r="D15" s="480"/>
      <c r="E15" s="434"/>
      <c r="F15" s="435"/>
    </row>
    <row r="16" spans="1:6" ht="18.399999999999999" customHeight="1" x14ac:dyDescent="0.25">
      <c r="A16" s="424"/>
      <c r="B16" s="424"/>
      <c r="E16" s="180"/>
      <c r="F16" s="1"/>
    </row>
    <row r="17" spans="1:6" s="115" customFormat="1" ht="27.6" customHeight="1" x14ac:dyDescent="0.25">
      <c r="A17" s="429" t="s">
        <v>7</v>
      </c>
      <c r="B17" s="479" t="s">
        <v>961</v>
      </c>
      <c r="C17" s="480"/>
      <c r="D17" s="480"/>
      <c r="E17" s="434"/>
      <c r="F17" s="435"/>
    </row>
    <row r="18" spans="1:6" x14ac:dyDescent="0.25">
      <c r="A18" s="424"/>
      <c r="B18" s="424"/>
      <c r="E18" s="180"/>
      <c r="F18" s="1"/>
    </row>
    <row r="19" spans="1:6" s="115" customFormat="1" ht="27.6" customHeight="1" x14ac:dyDescent="0.25">
      <c r="A19" s="429" t="s">
        <v>963</v>
      </c>
      <c r="B19" s="479" t="s">
        <v>962</v>
      </c>
      <c r="C19" s="480"/>
      <c r="D19" s="480"/>
      <c r="E19" s="434"/>
      <c r="F19" s="435"/>
    </row>
    <row r="20" spans="1:6" ht="15" x14ac:dyDescent="0.25">
      <c r="A20" s="429"/>
      <c r="B20" s="429"/>
      <c r="E20" s="437"/>
      <c r="F20" s="1"/>
    </row>
    <row r="21" spans="1:6" ht="15" x14ac:dyDescent="0.25">
      <c r="A21" s="429"/>
      <c r="B21" s="429"/>
      <c r="E21" s="437"/>
      <c r="F21" s="1"/>
    </row>
    <row r="22" spans="1:6" ht="15" x14ac:dyDescent="0.25">
      <c r="A22" s="429"/>
      <c r="B22" s="429"/>
      <c r="E22" s="437"/>
      <c r="F22" s="1"/>
    </row>
    <row r="23" spans="1:6" ht="15" x14ac:dyDescent="0.25">
      <c r="A23" s="429"/>
      <c r="B23" s="429"/>
      <c r="E23" s="437"/>
      <c r="F23" s="1"/>
    </row>
    <row r="24" spans="1:6" ht="15" x14ac:dyDescent="0.25">
      <c r="A24" s="429"/>
      <c r="B24" s="429"/>
      <c r="E24" s="437"/>
      <c r="F24" s="1"/>
    </row>
    <row r="25" spans="1:6" ht="15" x14ac:dyDescent="0.25">
      <c r="A25" s="429"/>
      <c r="B25" s="429"/>
      <c r="E25" s="437"/>
      <c r="F25" s="1"/>
    </row>
    <row r="26" spans="1:6" ht="15" x14ac:dyDescent="0.25">
      <c r="A26" s="429"/>
      <c r="B26" s="429"/>
      <c r="E26" s="437"/>
      <c r="F26" s="1"/>
    </row>
    <row r="27" spans="1:6" ht="15" x14ac:dyDescent="0.25">
      <c r="A27" s="429"/>
      <c r="B27" s="429"/>
      <c r="E27" s="437"/>
      <c r="F27" s="1"/>
    </row>
    <row r="28" spans="1:6" ht="15" x14ac:dyDescent="0.25">
      <c r="A28" s="429"/>
      <c r="B28" s="429"/>
      <c r="E28" s="437"/>
      <c r="F28" s="1"/>
    </row>
    <row r="29" spans="1:6" ht="15" x14ac:dyDescent="0.25">
      <c r="A29" s="429"/>
      <c r="B29" s="429"/>
      <c r="E29" s="437"/>
      <c r="F29" s="1"/>
    </row>
    <row r="30" spans="1:6" ht="15" x14ac:dyDescent="0.25">
      <c r="A30" s="429"/>
      <c r="B30" s="429"/>
      <c r="E30" s="437"/>
      <c r="F30" s="1"/>
    </row>
    <row r="31" spans="1:6" ht="15" x14ac:dyDescent="0.25">
      <c r="A31" s="429"/>
      <c r="B31" s="429"/>
      <c r="E31" s="437"/>
      <c r="F31" s="1"/>
    </row>
    <row r="32" spans="1:6" ht="15" x14ac:dyDescent="0.25">
      <c r="A32" s="429"/>
      <c r="B32" s="429"/>
      <c r="E32" s="437"/>
      <c r="F32" s="1"/>
    </row>
    <row r="33" spans="1:6" ht="15" x14ac:dyDescent="0.25">
      <c r="A33" s="429"/>
      <c r="B33" s="429"/>
      <c r="E33" s="437"/>
      <c r="F33" s="1"/>
    </row>
    <row r="34" spans="1:6" ht="15" x14ac:dyDescent="0.25">
      <c r="A34" s="429"/>
      <c r="B34" s="429"/>
      <c r="E34" s="437"/>
      <c r="F34" s="1"/>
    </row>
    <row r="35" spans="1:6" ht="15" x14ac:dyDescent="0.25">
      <c r="A35" s="429"/>
      <c r="B35" s="429"/>
      <c r="E35" s="437"/>
      <c r="F35" s="1"/>
    </row>
    <row r="36" spans="1:6" ht="15" x14ac:dyDescent="0.25">
      <c r="A36" s="429"/>
      <c r="B36" s="429"/>
      <c r="E36" s="437"/>
      <c r="F36" s="1"/>
    </row>
    <row r="37" spans="1:6" ht="15" x14ac:dyDescent="0.25">
      <c r="A37" s="438"/>
      <c r="B37" s="438"/>
      <c r="E37" s="437"/>
      <c r="F37" s="1"/>
    </row>
    <row r="38" spans="1:6" ht="15" x14ac:dyDescent="0.25">
      <c r="A38" s="438"/>
      <c r="B38" s="438"/>
      <c r="E38" s="437"/>
      <c r="F38" s="1"/>
    </row>
    <row r="39" spans="1:6" ht="15" x14ac:dyDescent="0.25">
      <c r="A39" s="438"/>
      <c r="B39" s="438"/>
      <c r="E39" s="437"/>
      <c r="F39" s="1"/>
    </row>
    <row r="40" spans="1:6" ht="15" x14ac:dyDescent="0.25">
      <c r="A40" s="438"/>
      <c r="B40" s="438"/>
      <c r="E40" s="437"/>
      <c r="F40" s="1"/>
    </row>
    <row r="41" spans="1:6" ht="15" x14ac:dyDescent="0.25">
      <c r="A41" s="438"/>
      <c r="B41" s="438"/>
      <c r="E41" s="437"/>
      <c r="F41" s="1"/>
    </row>
    <row r="42" spans="1:6" ht="15" x14ac:dyDescent="0.25">
      <c r="A42" s="438"/>
      <c r="B42" s="438"/>
      <c r="E42" s="437"/>
      <c r="F42" s="1"/>
    </row>
    <row r="43" spans="1:6" ht="15" x14ac:dyDescent="0.25">
      <c r="A43" s="438"/>
      <c r="B43" s="438"/>
      <c r="E43" s="437"/>
      <c r="F43" s="1"/>
    </row>
    <row r="44" spans="1:6" ht="15" x14ac:dyDescent="0.25">
      <c r="A44" s="438"/>
      <c r="B44" s="438"/>
      <c r="E44" s="437"/>
      <c r="F44" s="1"/>
    </row>
    <row r="45" spans="1:6" ht="15" x14ac:dyDescent="0.25">
      <c r="A45" s="438"/>
      <c r="B45" s="438"/>
      <c r="E45" s="437"/>
      <c r="F45" s="1"/>
    </row>
    <row r="46" spans="1:6" ht="15" x14ac:dyDescent="0.25">
      <c r="A46" s="438"/>
      <c r="B46" s="438"/>
      <c r="E46" s="437"/>
      <c r="F46" s="1"/>
    </row>
    <row r="47" spans="1:6" ht="15" x14ac:dyDescent="0.25">
      <c r="A47" s="438"/>
      <c r="B47" s="438"/>
      <c r="E47" s="437"/>
      <c r="F47" s="1"/>
    </row>
    <row r="48" spans="1:6" ht="15" x14ac:dyDescent="0.25">
      <c r="A48" s="438"/>
      <c r="B48" s="438"/>
      <c r="E48" s="437"/>
      <c r="F48" s="1"/>
    </row>
    <row r="49" spans="1:6" ht="15" x14ac:dyDescent="0.25">
      <c r="A49" s="438"/>
      <c r="B49" s="438"/>
      <c r="E49" s="437"/>
      <c r="F49" s="1"/>
    </row>
    <row r="50" spans="1:6" ht="15" x14ac:dyDescent="0.25">
      <c r="A50" s="429"/>
      <c r="B50" s="429"/>
      <c r="E50" s="437"/>
      <c r="F50" s="1"/>
    </row>
    <row r="51" spans="1:6" ht="15" x14ac:dyDescent="0.25">
      <c r="A51" s="438"/>
      <c r="B51" s="438"/>
      <c r="E51" s="437"/>
      <c r="F51" s="1"/>
    </row>
    <row r="52" spans="1:6" ht="15" x14ac:dyDescent="0.25">
      <c r="A52" s="429"/>
      <c r="B52" s="439"/>
      <c r="C52" s="423"/>
      <c r="D52" s="423"/>
      <c r="E52" s="440"/>
      <c r="F52" s="1"/>
    </row>
    <row r="53" spans="1:6" ht="23.25" customHeight="1" x14ac:dyDescent="0.25">
      <c r="A53" s="441" t="s">
        <v>9</v>
      </c>
      <c r="B53" s="442"/>
      <c r="C53" s="426"/>
      <c r="D53" s="426"/>
      <c r="E53" s="426"/>
      <c r="F53" s="443"/>
    </row>
    <row r="54" spans="1:6" ht="15" x14ac:dyDescent="0.25">
      <c r="A54" s="429"/>
      <c r="B54" s="115"/>
      <c r="F54" s="444"/>
    </row>
    <row r="55" spans="1:6" ht="15" x14ac:dyDescent="0.25">
      <c r="A55" s="429" t="s">
        <v>335</v>
      </c>
      <c r="B55" s="115"/>
      <c r="D55" s="445">
        <v>0.05</v>
      </c>
      <c r="E55" s="445"/>
      <c r="F55" s="444"/>
    </row>
    <row r="56" spans="1:6" ht="15" x14ac:dyDescent="0.25">
      <c r="A56" s="429"/>
      <c r="B56" s="115"/>
      <c r="D56" s="446"/>
      <c r="E56" s="446"/>
      <c r="F56" s="447"/>
    </row>
    <row r="57" spans="1:6" ht="26.65" customHeight="1" x14ac:dyDescent="0.25">
      <c r="A57" s="429" t="s">
        <v>10</v>
      </c>
      <c r="B57" s="115"/>
      <c r="D57" s="446"/>
      <c r="E57" s="446"/>
      <c r="F57" s="444"/>
    </row>
    <row r="58" spans="1:6" ht="15" x14ac:dyDescent="0.25">
      <c r="A58" s="429"/>
      <c r="B58" s="115"/>
      <c r="D58" s="446"/>
      <c r="E58" s="446"/>
      <c r="F58" s="444"/>
    </row>
    <row r="59" spans="1:6" ht="15" x14ac:dyDescent="0.25">
      <c r="A59" s="429" t="s">
        <v>11</v>
      </c>
      <c r="B59" s="115"/>
      <c r="D59" s="445">
        <v>0.15</v>
      </c>
      <c r="E59" s="445"/>
      <c r="F59" s="444"/>
    </row>
    <row r="60" spans="1:6" ht="15" x14ac:dyDescent="0.25">
      <c r="A60" s="429"/>
      <c r="B60" s="115"/>
      <c r="F60" s="444"/>
    </row>
    <row r="61" spans="1:6" ht="28.5" customHeight="1" x14ac:dyDescent="0.25">
      <c r="A61" s="429" t="s">
        <v>12</v>
      </c>
      <c r="B61" s="115"/>
      <c r="E61" s="437"/>
      <c r="F61" s="448"/>
    </row>
    <row r="62" spans="1:6" ht="13.5" customHeight="1" x14ac:dyDescent="0.25">
      <c r="A62" s="422"/>
      <c r="B62" s="423"/>
      <c r="C62" s="423"/>
      <c r="D62" s="423"/>
      <c r="E62" s="423"/>
      <c r="F62" s="449"/>
    </row>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25.15" customHeight="1" x14ac:dyDescent="0.25"/>
    <row r="18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27.4"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sheetData>
  <mergeCells count="8">
    <mergeCell ref="B19:D19"/>
    <mergeCell ref="A3:F3"/>
    <mergeCell ref="B15:D15"/>
    <mergeCell ref="B17:D17"/>
    <mergeCell ref="A1:F2"/>
    <mergeCell ref="A4:F5"/>
    <mergeCell ref="F7:F8"/>
    <mergeCell ref="B13:D13"/>
  </mergeCells>
  <pageMargins left="0.6692913385826772" right="0.51181102362204722" top="0.55118110236220474" bottom="0.55118110236220474" header="0.31496062992125984" footer="0.19685039370078741"/>
  <pageSetup paperSize="9" scale="75" firstPageNumber="97" orientation="portrait" r:id="rId1"/>
  <headerFooter alignWithMargins="0">
    <oddFooter xml:space="preserve">&amp;C&amp;P&amp;R
</oddFooter>
  </headerFooter>
  <rowBreaks count="1" manualBreakCount="1">
    <brk id="80"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H208"/>
  <sheetViews>
    <sheetView view="pageBreakPreview" topLeftCell="A171" zoomScaleNormal="100" zoomScaleSheetLayoutView="100" workbookViewId="0">
      <selection activeCell="G191" sqref="G191"/>
    </sheetView>
  </sheetViews>
  <sheetFormatPr defaultColWidth="9.28515625" defaultRowHeight="14.25" x14ac:dyDescent="0.25"/>
  <cols>
    <col min="1" max="1" width="7.5703125" style="358" customWidth="1"/>
    <col min="2" max="2" width="10.5703125" style="358" customWidth="1"/>
    <col min="3" max="3" width="46.28515625" style="358" customWidth="1"/>
    <col min="4" max="4" width="11.28515625" style="358" customWidth="1"/>
    <col min="5" max="5" width="13.42578125" style="358" customWidth="1"/>
    <col min="6" max="6" width="13.5703125" style="359" customWidth="1"/>
    <col min="7" max="7" width="16" style="360" customWidth="1"/>
    <col min="8" max="8" width="11.7109375" style="359" bestFit="1" customWidth="1"/>
    <col min="9" max="16384" width="9.28515625" style="358"/>
  </cols>
  <sheetData>
    <row r="1" spans="1:8" ht="22.5" customHeight="1" x14ac:dyDescent="0.25">
      <c r="A1" s="114" t="str">
        <f>Summary!A1</f>
        <v>THE NATIONAL ZOOLOGICAL GARDENS OF SOUTH AFRICA IN PRETORIA</v>
      </c>
      <c r="F1" s="391"/>
    </row>
    <row r="2" spans="1:8" s="361" customFormat="1" ht="20.65" customHeight="1" x14ac:dyDescent="0.25">
      <c r="A2" s="482" t="s">
        <v>979</v>
      </c>
      <c r="B2" s="482"/>
      <c r="C2" s="482"/>
      <c r="D2" s="482"/>
      <c r="E2" s="482"/>
      <c r="F2" s="482"/>
    </row>
    <row r="3" spans="1:8" ht="46.5" customHeight="1" x14ac:dyDescent="0.25">
      <c r="A3" s="491" t="str">
        <f>Summary!A4</f>
        <v xml:space="preserve">THE DESIGN, UPGRADE AND RECONSTRUCTION OF THE AQUARIUM AND ASSOCIATED TANKS, REPTILE PARK AND OUTDOOR AQUATIC POOLS </v>
      </c>
      <c r="B3" s="491"/>
      <c r="C3" s="491"/>
      <c r="D3" s="491"/>
      <c r="E3" s="491"/>
      <c r="F3" s="491"/>
    </row>
    <row r="4" spans="1:8" ht="19.5" customHeight="1" x14ac:dyDescent="0.25">
      <c r="A4" s="115" t="s">
        <v>13</v>
      </c>
      <c r="E4" s="362"/>
      <c r="F4" s="498"/>
      <c r="G4" s="498"/>
    </row>
    <row r="5" spans="1:8" ht="12.75" customHeight="1" x14ac:dyDescent="0.25">
      <c r="B5" s="363"/>
      <c r="F5" s="499"/>
      <c r="G5" s="499"/>
    </row>
    <row r="6" spans="1:8" ht="15" x14ac:dyDescent="0.25">
      <c r="A6" s="364" t="s">
        <v>14</v>
      </c>
      <c r="B6" s="365" t="s">
        <v>15</v>
      </c>
      <c r="C6" s="500" t="s">
        <v>2</v>
      </c>
      <c r="D6" s="502" t="s">
        <v>16</v>
      </c>
      <c r="E6" s="502" t="s">
        <v>89</v>
      </c>
      <c r="F6" s="504" t="s">
        <v>17</v>
      </c>
      <c r="G6" s="506" t="s">
        <v>3</v>
      </c>
    </row>
    <row r="7" spans="1:8" ht="15" x14ac:dyDescent="0.25">
      <c r="A7" s="366" t="s">
        <v>18</v>
      </c>
      <c r="B7" s="367" t="s">
        <v>19</v>
      </c>
      <c r="C7" s="501"/>
      <c r="D7" s="503"/>
      <c r="E7" s="503"/>
      <c r="F7" s="505"/>
      <c r="G7" s="507"/>
    </row>
    <row r="8" spans="1:8" ht="15" x14ac:dyDescent="0.25">
      <c r="A8" s="368"/>
      <c r="B8" s="2"/>
      <c r="C8" s="2"/>
      <c r="D8" s="2"/>
      <c r="E8" s="2"/>
      <c r="F8" s="369"/>
      <c r="G8" s="370"/>
    </row>
    <row r="9" spans="1:8" ht="15" x14ac:dyDescent="0.25">
      <c r="A9" s="371"/>
      <c r="B9" s="368" t="s">
        <v>20</v>
      </c>
      <c r="C9" s="372" t="s">
        <v>5</v>
      </c>
      <c r="D9" s="2"/>
      <c r="E9" s="2"/>
      <c r="F9" s="369"/>
      <c r="G9" s="370"/>
    </row>
    <row r="10" spans="1:8" ht="15" x14ac:dyDescent="0.25">
      <c r="A10" s="371"/>
      <c r="B10" s="368" t="s">
        <v>21</v>
      </c>
      <c r="C10" s="372"/>
      <c r="D10" s="2"/>
      <c r="E10" s="2"/>
      <c r="F10" s="369"/>
      <c r="G10" s="370"/>
    </row>
    <row r="11" spans="1:8" ht="15" x14ac:dyDescent="0.25">
      <c r="A11" s="368" t="s">
        <v>22</v>
      </c>
      <c r="B11" s="373" t="s">
        <v>23</v>
      </c>
      <c r="C11" s="374"/>
      <c r="D11" s="2"/>
      <c r="E11" s="2"/>
      <c r="F11" s="369"/>
      <c r="G11" s="370"/>
    </row>
    <row r="12" spans="1:8" s="378" customFormat="1" ht="15" x14ac:dyDescent="0.25">
      <c r="A12" s="373" t="s">
        <v>24</v>
      </c>
      <c r="B12" s="368" t="s">
        <v>25</v>
      </c>
      <c r="C12" s="2" t="s">
        <v>26</v>
      </c>
      <c r="D12" s="3" t="s">
        <v>27</v>
      </c>
      <c r="E12" s="3">
        <v>1</v>
      </c>
      <c r="F12" s="375"/>
      <c r="G12" s="376"/>
      <c r="H12" s="377"/>
    </row>
    <row r="13" spans="1:8" x14ac:dyDescent="0.25">
      <c r="A13" s="373"/>
      <c r="B13" s="2"/>
      <c r="C13" s="379"/>
      <c r="D13" s="2"/>
      <c r="E13" s="380"/>
      <c r="F13" s="369"/>
      <c r="G13" s="376"/>
    </row>
    <row r="14" spans="1:8" ht="15" x14ac:dyDescent="0.25">
      <c r="A14" s="373" t="s">
        <v>28</v>
      </c>
      <c r="B14" s="3" t="s">
        <v>29</v>
      </c>
      <c r="C14" s="374" t="s">
        <v>30</v>
      </c>
      <c r="D14" s="2"/>
      <c r="E14" s="2"/>
      <c r="F14" s="369"/>
      <c r="G14" s="376"/>
    </row>
    <row r="15" spans="1:8" ht="15" x14ac:dyDescent="0.25">
      <c r="A15" s="373"/>
      <c r="B15" s="3"/>
      <c r="C15" s="374"/>
      <c r="D15" s="2"/>
      <c r="E15" s="2"/>
      <c r="F15" s="369"/>
      <c r="G15" s="376"/>
    </row>
    <row r="16" spans="1:8" x14ac:dyDescent="0.25">
      <c r="A16" s="373" t="s">
        <v>31</v>
      </c>
      <c r="B16" s="373" t="s">
        <v>32</v>
      </c>
      <c r="C16" s="379" t="s">
        <v>33</v>
      </c>
      <c r="D16" s="2"/>
      <c r="E16" s="380"/>
      <c r="F16" s="369"/>
      <c r="G16" s="376" t="str">
        <f t="shared" ref="G16:G65" si="0">IF(OR(AND(E16="Prov",F16="Sum"),(F16="PC Sum")),". . . . . . . . .00",IF(ISERR(E16*F16),"",IF(E16*F16=0,"",ROUND(E16*F16,2))))</f>
        <v/>
      </c>
    </row>
    <row r="17" spans="1:7" x14ac:dyDescent="0.25">
      <c r="A17" s="373"/>
      <c r="B17" s="373"/>
      <c r="C17" s="379"/>
      <c r="D17" s="2"/>
      <c r="E17" s="380"/>
      <c r="F17" s="369"/>
      <c r="G17" s="376"/>
    </row>
    <row r="18" spans="1:7" ht="15" x14ac:dyDescent="0.25">
      <c r="A18" s="373"/>
      <c r="B18" s="368" t="s">
        <v>34</v>
      </c>
      <c r="C18" s="379" t="s">
        <v>35</v>
      </c>
      <c r="D18" s="3" t="s">
        <v>27</v>
      </c>
      <c r="E18" s="3">
        <v>1</v>
      </c>
      <c r="F18" s="375"/>
      <c r="G18" s="376"/>
    </row>
    <row r="19" spans="1:7" x14ac:dyDescent="0.25">
      <c r="A19" s="373"/>
      <c r="B19" s="381"/>
      <c r="C19" s="379"/>
      <c r="D19" s="2"/>
      <c r="E19" s="2"/>
      <c r="F19" s="369"/>
      <c r="G19" s="376"/>
    </row>
    <row r="20" spans="1:7" x14ac:dyDescent="0.25">
      <c r="A20" s="373"/>
      <c r="B20" s="381"/>
      <c r="C20" s="379" t="s">
        <v>36</v>
      </c>
      <c r="D20" s="3" t="s">
        <v>27</v>
      </c>
      <c r="E20" s="3">
        <v>1</v>
      </c>
      <c r="F20" s="375"/>
      <c r="G20" s="376"/>
    </row>
    <row r="21" spans="1:7" x14ac:dyDescent="0.25">
      <c r="A21" s="373"/>
      <c r="B21" s="381"/>
      <c r="C21" s="379"/>
      <c r="D21" s="3"/>
      <c r="E21" s="3"/>
      <c r="F21" s="375"/>
      <c r="G21" s="376"/>
    </row>
    <row r="22" spans="1:7" s="359" customFormat="1" x14ac:dyDescent="0.25">
      <c r="A22" s="373" t="s">
        <v>37</v>
      </c>
      <c r="B22" s="373" t="s">
        <v>38</v>
      </c>
      <c r="C22" s="379" t="s">
        <v>39</v>
      </c>
      <c r="D22" s="2"/>
      <c r="E22" s="380"/>
      <c r="F22" s="369"/>
      <c r="G22" s="376"/>
    </row>
    <row r="23" spans="1:7" s="359" customFormat="1" x14ac:dyDescent="0.25">
      <c r="A23" s="373"/>
      <c r="B23" s="373"/>
      <c r="C23" s="379"/>
      <c r="D23" s="2"/>
      <c r="E23" s="380"/>
      <c r="F23" s="369"/>
      <c r="G23" s="376"/>
    </row>
    <row r="24" spans="1:7" s="359" customFormat="1" x14ac:dyDescent="0.25">
      <c r="A24" s="373"/>
      <c r="B24" s="381"/>
      <c r="C24" s="379" t="s">
        <v>40</v>
      </c>
      <c r="D24" s="3" t="s">
        <v>27</v>
      </c>
      <c r="E24" s="3">
        <v>1</v>
      </c>
      <c r="F24" s="375"/>
      <c r="G24" s="376"/>
    </row>
    <row r="25" spans="1:7" s="359" customFormat="1" x14ac:dyDescent="0.25">
      <c r="A25" s="373"/>
      <c r="B25" s="381"/>
      <c r="C25" s="379"/>
      <c r="D25" s="2"/>
      <c r="E25" s="2"/>
      <c r="F25" s="369"/>
      <c r="G25" s="376"/>
    </row>
    <row r="26" spans="1:7" s="359" customFormat="1" x14ac:dyDescent="0.25">
      <c r="A26" s="373"/>
      <c r="B26" s="381"/>
      <c r="C26" s="379" t="s">
        <v>41</v>
      </c>
      <c r="D26" s="3" t="s">
        <v>27</v>
      </c>
      <c r="E26" s="3">
        <v>1</v>
      </c>
      <c r="F26" s="375"/>
      <c r="G26" s="376"/>
    </row>
    <row r="27" spans="1:7" s="359" customFormat="1" x14ac:dyDescent="0.25">
      <c r="A27" s="373"/>
      <c r="B27" s="381"/>
      <c r="C27" s="379"/>
      <c r="D27" s="2"/>
      <c r="E27" s="2"/>
      <c r="F27" s="369"/>
      <c r="G27" s="376" t="str">
        <f t="shared" si="0"/>
        <v/>
      </c>
    </row>
    <row r="28" spans="1:7" s="359" customFormat="1" x14ac:dyDescent="0.25">
      <c r="A28" s="373"/>
      <c r="B28" s="381"/>
      <c r="C28" s="379" t="s">
        <v>256</v>
      </c>
      <c r="D28" s="3" t="s">
        <v>27</v>
      </c>
      <c r="E28" s="3">
        <v>1</v>
      </c>
      <c r="F28" s="375"/>
      <c r="G28" s="376" t="str">
        <f t="shared" si="0"/>
        <v/>
      </c>
    </row>
    <row r="29" spans="1:7" s="359" customFormat="1" x14ac:dyDescent="0.25">
      <c r="A29" s="373"/>
      <c r="B29" s="381"/>
      <c r="C29" s="379"/>
      <c r="D29" s="2"/>
      <c r="E29" s="2"/>
      <c r="F29" s="369"/>
      <c r="G29" s="376" t="str">
        <f t="shared" si="0"/>
        <v/>
      </c>
    </row>
    <row r="30" spans="1:7" s="359" customFormat="1" x14ac:dyDescent="0.25">
      <c r="A30" s="373"/>
      <c r="B30" s="381"/>
      <c r="C30" s="379" t="s">
        <v>257</v>
      </c>
      <c r="D30" s="3" t="s">
        <v>27</v>
      </c>
      <c r="E30" s="3">
        <v>1</v>
      </c>
      <c r="F30" s="375"/>
      <c r="G30" s="376" t="str">
        <f t="shared" si="0"/>
        <v/>
      </c>
    </row>
    <row r="31" spans="1:7" s="359" customFormat="1" x14ac:dyDescent="0.25">
      <c r="A31" s="373"/>
      <c r="B31" s="381"/>
      <c r="C31" s="379"/>
      <c r="D31" s="2"/>
      <c r="E31" s="2"/>
      <c r="F31" s="369"/>
      <c r="G31" s="376" t="str">
        <f t="shared" si="0"/>
        <v/>
      </c>
    </row>
    <row r="32" spans="1:7" s="359" customFormat="1" x14ac:dyDescent="0.25">
      <c r="A32" s="373"/>
      <c r="B32" s="381"/>
      <c r="C32" s="379" t="s">
        <v>258</v>
      </c>
      <c r="D32" s="3"/>
      <c r="E32" s="382"/>
      <c r="F32" s="375"/>
      <c r="G32" s="376" t="str">
        <f t="shared" si="0"/>
        <v/>
      </c>
    </row>
    <row r="33" spans="1:7" s="359" customFormat="1" x14ac:dyDescent="0.25">
      <c r="A33" s="373"/>
      <c r="B33" s="381"/>
      <c r="C33" s="379" t="s">
        <v>42</v>
      </c>
      <c r="D33" s="3" t="s">
        <v>27</v>
      </c>
      <c r="E33" s="3">
        <v>1</v>
      </c>
      <c r="F33" s="375"/>
      <c r="G33" s="376" t="str">
        <f t="shared" si="0"/>
        <v/>
      </c>
    </row>
    <row r="34" spans="1:7" s="359" customFormat="1" x14ac:dyDescent="0.25">
      <c r="A34" s="373"/>
      <c r="B34" s="381"/>
      <c r="C34" s="379"/>
      <c r="D34" s="2"/>
      <c r="E34" s="2"/>
      <c r="F34" s="369"/>
      <c r="G34" s="376" t="str">
        <f t="shared" si="0"/>
        <v/>
      </c>
    </row>
    <row r="35" spans="1:7" s="359" customFormat="1" x14ac:dyDescent="0.25">
      <c r="A35" s="373"/>
      <c r="B35" s="381"/>
      <c r="C35" s="379" t="s">
        <v>259</v>
      </c>
      <c r="D35" s="3" t="s">
        <v>27</v>
      </c>
      <c r="E35" s="3">
        <v>1</v>
      </c>
      <c r="F35" s="375"/>
      <c r="G35" s="383" t="str">
        <f t="shared" si="0"/>
        <v/>
      </c>
    </row>
    <row r="36" spans="1:7" s="359" customFormat="1" x14ac:dyDescent="0.25">
      <c r="A36" s="373"/>
      <c r="B36" s="381"/>
      <c r="C36" s="379"/>
      <c r="D36" s="2"/>
      <c r="E36" s="2"/>
      <c r="F36" s="369"/>
      <c r="G36" s="376" t="str">
        <f t="shared" si="0"/>
        <v/>
      </c>
    </row>
    <row r="37" spans="1:7" s="359" customFormat="1" x14ac:dyDescent="0.25">
      <c r="A37" s="373"/>
      <c r="B37" s="381"/>
      <c r="C37" s="379" t="s">
        <v>260</v>
      </c>
      <c r="D37" s="3" t="s">
        <v>27</v>
      </c>
      <c r="E37" s="3">
        <v>1</v>
      </c>
      <c r="F37" s="375"/>
      <c r="G37" s="383" t="str">
        <f t="shared" si="0"/>
        <v/>
      </c>
    </row>
    <row r="38" spans="1:7" s="359" customFormat="1" x14ac:dyDescent="0.25">
      <c r="A38" s="373"/>
      <c r="B38" s="381"/>
      <c r="C38" s="379"/>
      <c r="D38" s="2"/>
      <c r="E38" s="2"/>
      <c r="F38" s="369"/>
      <c r="G38" s="376" t="str">
        <f t="shared" si="0"/>
        <v/>
      </c>
    </row>
    <row r="39" spans="1:7" s="359" customFormat="1" x14ac:dyDescent="0.25">
      <c r="A39" s="373"/>
      <c r="B39" s="381"/>
      <c r="C39" s="379" t="s">
        <v>261</v>
      </c>
      <c r="D39" s="3" t="s">
        <v>27</v>
      </c>
      <c r="E39" s="3">
        <v>1</v>
      </c>
      <c r="F39" s="375"/>
      <c r="G39" s="383" t="str">
        <f t="shared" si="0"/>
        <v/>
      </c>
    </row>
    <row r="40" spans="1:7" s="359" customFormat="1" x14ac:dyDescent="0.25">
      <c r="A40" s="373"/>
      <c r="B40" s="381"/>
      <c r="C40" s="379"/>
      <c r="D40" s="2"/>
      <c r="E40" s="2"/>
      <c r="F40" s="369"/>
      <c r="G40" s="376" t="str">
        <f t="shared" si="0"/>
        <v/>
      </c>
    </row>
    <row r="41" spans="1:7" s="359" customFormat="1" ht="12.75" customHeight="1" x14ac:dyDescent="0.25">
      <c r="A41" s="373" t="s">
        <v>43</v>
      </c>
      <c r="B41" s="373" t="s">
        <v>44</v>
      </c>
      <c r="C41" s="516" t="s">
        <v>45</v>
      </c>
      <c r="D41" s="3"/>
      <c r="E41" s="382"/>
      <c r="F41" s="375"/>
      <c r="G41" s="376" t="str">
        <f t="shared" si="0"/>
        <v/>
      </c>
    </row>
    <row r="42" spans="1:7" s="359" customFormat="1" x14ac:dyDescent="0.25">
      <c r="A42" s="373"/>
      <c r="B42" s="381"/>
      <c r="C42" s="516"/>
      <c r="D42" s="3" t="s">
        <v>27</v>
      </c>
      <c r="E42" s="3">
        <v>1</v>
      </c>
      <c r="F42" s="375"/>
      <c r="G42" s="376" t="str">
        <f t="shared" si="0"/>
        <v/>
      </c>
    </row>
    <row r="43" spans="1:7" s="359" customFormat="1" ht="15" x14ac:dyDescent="0.25">
      <c r="A43" s="373"/>
      <c r="B43" s="368"/>
      <c r="C43" s="379"/>
      <c r="D43" s="2"/>
      <c r="E43" s="2"/>
      <c r="F43" s="369"/>
      <c r="G43" s="376" t="str">
        <f t="shared" si="0"/>
        <v/>
      </c>
    </row>
    <row r="44" spans="1:7" s="359" customFormat="1" ht="12.75" customHeight="1" x14ac:dyDescent="0.25">
      <c r="A44" s="368" t="s">
        <v>46</v>
      </c>
      <c r="B44" s="373" t="s">
        <v>47</v>
      </c>
      <c r="C44" s="374" t="s">
        <v>48</v>
      </c>
      <c r="D44" s="2"/>
      <c r="E44" s="2"/>
      <c r="F44" s="369"/>
      <c r="G44" s="376" t="str">
        <f t="shared" si="0"/>
        <v/>
      </c>
    </row>
    <row r="45" spans="1:7" s="359" customFormat="1" ht="12.75" customHeight="1" x14ac:dyDescent="0.25">
      <c r="A45" s="368"/>
      <c r="B45" s="373"/>
      <c r="C45" s="374"/>
      <c r="D45" s="2"/>
      <c r="E45" s="2"/>
      <c r="F45" s="369"/>
      <c r="G45" s="376"/>
    </row>
    <row r="46" spans="1:7" s="359" customFormat="1" ht="12.75" customHeight="1" x14ac:dyDescent="0.25">
      <c r="A46" s="373" t="s">
        <v>49</v>
      </c>
      <c r="B46" s="368" t="s">
        <v>50</v>
      </c>
      <c r="C46" s="379" t="s">
        <v>51</v>
      </c>
      <c r="D46" s="3" t="s">
        <v>27</v>
      </c>
      <c r="E46" s="3">
        <v>12</v>
      </c>
      <c r="F46" s="369"/>
      <c r="G46" s="376" t="str">
        <f t="shared" si="0"/>
        <v/>
      </c>
    </row>
    <row r="47" spans="1:7" s="359" customFormat="1" x14ac:dyDescent="0.25">
      <c r="A47" s="373"/>
      <c r="B47" s="381"/>
      <c r="C47" s="379"/>
      <c r="D47" s="2"/>
      <c r="E47" s="2"/>
      <c r="F47" s="369"/>
      <c r="G47" s="376" t="str">
        <f t="shared" si="0"/>
        <v/>
      </c>
    </row>
    <row r="48" spans="1:7" s="359" customFormat="1" ht="15" x14ac:dyDescent="0.25">
      <c r="A48" s="373" t="s">
        <v>181</v>
      </c>
      <c r="B48" s="373" t="s">
        <v>52</v>
      </c>
      <c r="C48" s="374" t="s">
        <v>53</v>
      </c>
      <c r="D48" s="2" t="s">
        <v>54</v>
      </c>
      <c r="E48" s="2"/>
      <c r="F48" s="369"/>
      <c r="G48" s="376" t="str">
        <f t="shared" si="0"/>
        <v/>
      </c>
    </row>
    <row r="49" spans="1:7" s="359" customFormat="1" ht="15" x14ac:dyDescent="0.25">
      <c r="A49" s="373"/>
      <c r="B49" s="373"/>
      <c r="C49" s="374"/>
      <c r="D49" s="2"/>
      <c r="E49" s="2"/>
      <c r="F49" s="369"/>
      <c r="G49" s="376"/>
    </row>
    <row r="50" spans="1:7" s="359" customFormat="1" ht="12.75" customHeight="1" x14ac:dyDescent="0.25">
      <c r="A50" s="373" t="s">
        <v>268</v>
      </c>
      <c r="B50" s="373" t="s">
        <v>55</v>
      </c>
      <c r="C50" s="517" t="s">
        <v>56</v>
      </c>
      <c r="D50" s="2"/>
      <c r="E50" s="2"/>
      <c r="F50" s="369"/>
      <c r="G50" s="376" t="str">
        <f t="shared" si="0"/>
        <v/>
      </c>
    </row>
    <row r="51" spans="1:7" s="359" customFormat="1" x14ac:dyDescent="0.25">
      <c r="A51" s="373"/>
      <c r="B51" s="373"/>
      <c r="C51" s="517"/>
      <c r="D51" s="3"/>
      <c r="E51" s="3"/>
      <c r="F51" s="375"/>
      <c r="G51" s="376" t="str">
        <f t="shared" si="0"/>
        <v/>
      </c>
    </row>
    <row r="52" spans="1:7" s="359" customFormat="1" ht="15" x14ac:dyDescent="0.25">
      <c r="A52" s="373"/>
      <c r="B52" s="368" t="s">
        <v>57</v>
      </c>
      <c r="C52" s="384"/>
      <c r="D52" s="3"/>
      <c r="E52" s="3"/>
      <c r="F52" s="375"/>
      <c r="G52" s="376" t="str">
        <f t="shared" si="0"/>
        <v/>
      </c>
    </row>
    <row r="53" spans="1:7" s="359" customFormat="1" x14ac:dyDescent="0.25">
      <c r="A53" s="373"/>
      <c r="B53" s="373"/>
      <c r="C53" s="384" t="s">
        <v>245</v>
      </c>
      <c r="D53" s="3" t="s">
        <v>27</v>
      </c>
      <c r="E53" s="3">
        <f>E46</f>
        <v>12</v>
      </c>
      <c r="F53" s="375"/>
      <c r="G53" s="383" t="str">
        <f t="shared" si="0"/>
        <v/>
      </c>
    </row>
    <row r="54" spans="1:7" s="359" customFormat="1" x14ac:dyDescent="0.25">
      <c r="A54" s="373"/>
      <c r="B54" s="373"/>
      <c r="C54" s="384"/>
      <c r="D54" s="3"/>
      <c r="E54" s="3"/>
      <c r="F54" s="375"/>
      <c r="G54" s="376" t="str">
        <f t="shared" si="0"/>
        <v/>
      </c>
    </row>
    <row r="55" spans="1:7" s="359" customFormat="1" ht="12.75" customHeight="1" x14ac:dyDescent="0.25">
      <c r="A55" s="373"/>
      <c r="B55" s="373"/>
      <c r="C55" s="379" t="s">
        <v>246</v>
      </c>
      <c r="D55" s="3" t="s">
        <v>27</v>
      </c>
      <c r="E55" s="3">
        <f>E53</f>
        <v>12</v>
      </c>
      <c r="F55" s="375"/>
      <c r="G55" s="376" t="str">
        <f t="shared" si="0"/>
        <v/>
      </c>
    </row>
    <row r="56" spans="1:7" s="359" customFormat="1" ht="12.75" customHeight="1" x14ac:dyDescent="0.25">
      <c r="A56" s="373"/>
      <c r="B56" s="373"/>
      <c r="C56" s="379"/>
      <c r="D56" s="3"/>
      <c r="E56" s="3"/>
      <c r="F56" s="375"/>
      <c r="G56" s="376" t="str">
        <f t="shared" si="0"/>
        <v/>
      </c>
    </row>
    <row r="57" spans="1:7" s="359" customFormat="1" ht="15" x14ac:dyDescent="0.25">
      <c r="A57" s="373" t="s">
        <v>182</v>
      </c>
      <c r="B57" s="373" t="s">
        <v>52</v>
      </c>
      <c r="C57" s="374" t="s">
        <v>53</v>
      </c>
      <c r="D57" s="2" t="s">
        <v>54</v>
      </c>
      <c r="E57" s="2"/>
      <c r="F57" s="369"/>
      <c r="G57" s="376" t="str">
        <f t="shared" si="0"/>
        <v/>
      </c>
    </row>
    <row r="58" spans="1:7" s="359" customFormat="1" ht="12.75" customHeight="1" x14ac:dyDescent="0.25">
      <c r="A58" s="373" t="s">
        <v>269</v>
      </c>
      <c r="B58" s="373" t="s">
        <v>58</v>
      </c>
      <c r="C58" s="518" t="s">
        <v>59</v>
      </c>
      <c r="D58" s="2"/>
      <c r="E58" s="2"/>
      <c r="F58" s="369"/>
      <c r="G58" s="376" t="str">
        <f t="shared" si="0"/>
        <v/>
      </c>
    </row>
    <row r="59" spans="1:7" s="359" customFormat="1" x14ac:dyDescent="0.25">
      <c r="A59" s="373"/>
      <c r="B59" s="373"/>
      <c r="C59" s="518"/>
      <c r="D59" s="2"/>
      <c r="E59" s="2"/>
      <c r="F59" s="369"/>
      <c r="G59" s="376" t="str">
        <f t="shared" si="0"/>
        <v/>
      </c>
    </row>
    <row r="60" spans="1:7" s="359" customFormat="1" x14ac:dyDescent="0.25">
      <c r="A60" s="373"/>
      <c r="B60" s="373"/>
      <c r="C60" s="385"/>
      <c r="D60" s="2"/>
      <c r="E60" s="2"/>
      <c r="F60" s="369"/>
      <c r="G60" s="376" t="str">
        <f t="shared" si="0"/>
        <v/>
      </c>
    </row>
    <row r="61" spans="1:7" s="359" customFormat="1" x14ac:dyDescent="0.25">
      <c r="A61" s="373"/>
      <c r="B61" s="381"/>
      <c r="C61" s="379" t="s">
        <v>60</v>
      </c>
      <c r="D61" s="3" t="s">
        <v>27</v>
      </c>
      <c r="E61" s="3">
        <f>E55</f>
        <v>12</v>
      </c>
      <c r="F61" s="369"/>
      <c r="G61" s="376" t="str">
        <f t="shared" si="0"/>
        <v/>
      </c>
    </row>
    <row r="62" spans="1:7" s="359" customFormat="1" ht="12.75" customHeight="1" x14ac:dyDescent="0.25">
      <c r="A62" s="373"/>
      <c r="B62" s="373"/>
      <c r="C62" s="379"/>
      <c r="D62" s="3"/>
      <c r="E62" s="3"/>
      <c r="F62" s="375"/>
      <c r="G62" s="376" t="str">
        <f t="shared" si="0"/>
        <v/>
      </c>
    </row>
    <row r="63" spans="1:7" s="359" customFormat="1" x14ac:dyDescent="0.25">
      <c r="A63" s="373"/>
      <c r="B63" s="373"/>
      <c r="C63" s="379" t="s">
        <v>61</v>
      </c>
      <c r="D63" s="3" t="s">
        <v>27</v>
      </c>
      <c r="E63" s="3">
        <f>E61</f>
        <v>12</v>
      </c>
      <c r="F63" s="369"/>
      <c r="G63" s="383" t="str">
        <f t="shared" si="0"/>
        <v/>
      </c>
    </row>
    <row r="64" spans="1:7" s="359" customFormat="1" x14ac:dyDescent="0.25">
      <c r="A64" s="373"/>
      <c r="B64" s="381"/>
      <c r="C64" s="379"/>
      <c r="D64" s="2"/>
      <c r="E64" s="2"/>
      <c r="F64" s="369"/>
      <c r="G64" s="376" t="str">
        <f t="shared" si="0"/>
        <v/>
      </c>
    </row>
    <row r="65" spans="1:7" s="359" customFormat="1" x14ac:dyDescent="0.25">
      <c r="A65" s="373"/>
      <c r="B65" s="381"/>
      <c r="C65" s="379" t="s">
        <v>262</v>
      </c>
      <c r="D65" s="3" t="s">
        <v>27</v>
      </c>
      <c r="E65" s="3">
        <f>E63</f>
        <v>12</v>
      </c>
      <c r="F65" s="369"/>
      <c r="G65" s="376" t="str">
        <f t="shared" si="0"/>
        <v/>
      </c>
    </row>
    <row r="66" spans="1:7" s="359" customFormat="1" x14ac:dyDescent="0.25">
      <c r="A66" s="373"/>
      <c r="B66" s="373"/>
      <c r="C66" s="379"/>
      <c r="D66" s="3"/>
      <c r="E66" s="3"/>
      <c r="F66" s="375"/>
      <c r="G66" s="370"/>
    </row>
    <row r="67" spans="1:7" s="359" customFormat="1" x14ac:dyDescent="0.25">
      <c r="A67" s="519" t="s">
        <v>62</v>
      </c>
      <c r="B67" s="520"/>
      <c r="C67" s="520"/>
      <c r="D67" s="520"/>
      <c r="E67" s="520"/>
      <c r="F67" s="521"/>
      <c r="G67" s="522"/>
    </row>
    <row r="68" spans="1:7" s="359" customFormat="1" x14ac:dyDescent="0.25">
      <c r="A68" s="511"/>
      <c r="B68" s="512"/>
      <c r="C68" s="512"/>
      <c r="D68" s="512"/>
      <c r="E68" s="512"/>
      <c r="F68" s="513"/>
      <c r="G68" s="523"/>
    </row>
    <row r="69" spans="1:7" s="359" customFormat="1" ht="15" x14ac:dyDescent="0.25">
      <c r="A69" s="386"/>
      <c r="B69" s="386"/>
      <c r="C69" s="386"/>
      <c r="D69" s="386"/>
      <c r="E69" s="386"/>
      <c r="F69" s="387"/>
      <c r="G69" s="360"/>
    </row>
    <row r="70" spans="1:7" s="359" customFormat="1" ht="29.65" customHeight="1" x14ac:dyDescent="0.25">
      <c r="A70" s="480" t="str">
        <f>+A3</f>
        <v xml:space="preserve">THE DESIGN, UPGRADE AND RECONSTRUCTION OF THE AQUARIUM AND ASSOCIATED TANKS, REPTILE PARK AND OUTDOOR AQUATIC POOLS </v>
      </c>
      <c r="B70" s="480"/>
      <c r="C70" s="480"/>
      <c r="D70" s="480"/>
      <c r="E70" s="480"/>
      <c r="F70" s="480"/>
      <c r="G70" s="480"/>
    </row>
    <row r="71" spans="1:7" s="359" customFormat="1" ht="15" x14ac:dyDescent="0.25">
      <c r="A71" s="115"/>
      <c r="B71" s="358"/>
      <c r="C71" s="358"/>
      <c r="D71" s="358"/>
      <c r="E71" s="362"/>
      <c r="F71" s="498"/>
      <c r="G71" s="498"/>
    </row>
    <row r="72" spans="1:7" s="359" customFormat="1" ht="15" x14ac:dyDescent="0.25">
      <c r="A72" s="115" t="str">
        <f>A4</f>
        <v>SCHEDULE 1 : PRELIMINARY AND GENERAL</v>
      </c>
      <c r="B72" s="358"/>
      <c r="C72" s="358"/>
      <c r="D72" s="358"/>
      <c r="E72" s="362"/>
      <c r="F72" s="499"/>
      <c r="G72" s="499"/>
    </row>
    <row r="73" spans="1:7" s="359" customFormat="1" ht="15" x14ac:dyDescent="0.25">
      <c r="A73" s="388" t="s">
        <v>14</v>
      </c>
      <c r="B73" s="389" t="s">
        <v>15</v>
      </c>
      <c r="C73" s="524" t="s">
        <v>2</v>
      </c>
      <c r="D73" s="525" t="str">
        <f>+D6</f>
        <v>UNIT</v>
      </c>
      <c r="E73" s="525" t="s">
        <v>89</v>
      </c>
      <c r="F73" s="526" t="str">
        <f>+F6</f>
        <v>RATE</v>
      </c>
      <c r="G73" s="527" t="str">
        <f>+G6</f>
        <v>AMOUNT</v>
      </c>
    </row>
    <row r="74" spans="1:7" s="359" customFormat="1" ht="15" x14ac:dyDescent="0.25">
      <c r="A74" s="366" t="s">
        <v>18</v>
      </c>
      <c r="B74" s="367" t="s">
        <v>19</v>
      </c>
      <c r="C74" s="501"/>
      <c r="D74" s="503"/>
      <c r="E74" s="503"/>
      <c r="F74" s="505"/>
      <c r="G74" s="528"/>
    </row>
    <row r="75" spans="1:7" s="359" customFormat="1" x14ac:dyDescent="0.25">
      <c r="A75" s="508" t="s">
        <v>63</v>
      </c>
      <c r="B75" s="509"/>
      <c r="C75" s="509"/>
      <c r="D75" s="509"/>
      <c r="E75" s="509"/>
      <c r="F75" s="510"/>
      <c r="G75" s="514"/>
    </row>
    <row r="76" spans="1:7" s="359" customFormat="1" x14ac:dyDescent="0.25">
      <c r="A76" s="511"/>
      <c r="B76" s="512"/>
      <c r="C76" s="512"/>
      <c r="D76" s="512"/>
      <c r="E76" s="512"/>
      <c r="F76" s="513"/>
      <c r="G76" s="515"/>
    </row>
    <row r="77" spans="1:7" s="359" customFormat="1" x14ac:dyDescent="0.25">
      <c r="A77" s="373"/>
      <c r="B77" s="381"/>
      <c r="C77" s="379"/>
      <c r="D77" s="3"/>
      <c r="E77" s="382"/>
      <c r="F77" s="387"/>
      <c r="G77" s="390"/>
    </row>
    <row r="78" spans="1:7" s="359" customFormat="1" x14ac:dyDescent="0.25">
      <c r="A78" s="373"/>
      <c r="B78" s="381"/>
      <c r="C78" s="379" t="s">
        <v>263</v>
      </c>
      <c r="D78" s="3" t="s">
        <v>27</v>
      </c>
      <c r="E78" s="3">
        <f>E65</f>
        <v>12</v>
      </c>
      <c r="F78" s="369"/>
      <c r="G78" s="383"/>
    </row>
    <row r="79" spans="1:7" s="359" customFormat="1" x14ac:dyDescent="0.25">
      <c r="A79" s="373"/>
      <c r="B79" s="381"/>
      <c r="C79" s="379"/>
      <c r="D79" s="2"/>
      <c r="E79" s="2"/>
      <c r="F79" s="391"/>
      <c r="G79" s="383"/>
    </row>
    <row r="80" spans="1:7" s="359" customFormat="1" x14ac:dyDescent="0.25">
      <c r="A80" s="373"/>
      <c r="B80" s="381"/>
      <c r="C80" s="379" t="s">
        <v>264</v>
      </c>
      <c r="D80" s="3" t="s">
        <v>27</v>
      </c>
      <c r="E80" s="3">
        <f>E78</f>
        <v>12</v>
      </c>
      <c r="F80" s="369"/>
      <c r="G80" s="383"/>
    </row>
    <row r="81" spans="1:7" s="359" customFormat="1" x14ac:dyDescent="0.25">
      <c r="A81" s="373"/>
      <c r="B81" s="381"/>
      <c r="C81" s="379"/>
      <c r="D81" s="2"/>
      <c r="E81" s="2"/>
      <c r="F81" s="391"/>
      <c r="G81" s="383"/>
    </row>
    <row r="82" spans="1:7" s="359" customFormat="1" x14ac:dyDescent="0.25">
      <c r="A82" s="373"/>
      <c r="B82" s="381"/>
      <c r="C82" s="379" t="s">
        <v>265</v>
      </c>
      <c r="D82" s="3" t="s">
        <v>27</v>
      </c>
      <c r="E82" s="3">
        <f>E80</f>
        <v>12</v>
      </c>
      <c r="F82" s="369"/>
      <c r="G82" s="383"/>
    </row>
    <row r="83" spans="1:7" s="359" customFormat="1" x14ac:dyDescent="0.25">
      <c r="A83" s="373"/>
      <c r="B83" s="381"/>
      <c r="C83" s="379"/>
      <c r="D83" s="3"/>
      <c r="E83" s="3"/>
      <c r="F83" s="387"/>
      <c r="G83" s="383"/>
    </row>
    <row r="84" spans="1:7" s="359" customFormat="1" x14ac:dyDescent="0.25">
      <c r="A84" s="373"/>
      <c r="B84" s="381"/>
      <c r="C84" s="379" t="s">
        <v>266</v>
      </c>
      <c r="D84" s="3" t="s">
        <v>27</v>
      </c>
      <c r="E84" s="3">
        <f>E82</f>
        <v>12</v>
      </c>
      <c r="F84" s="369"/>
      <c r="G84" s="383"/>
    </row>
    <row r="85" spans="1:7" s="359" customFormat="1" x14ac:dyDescent="0.25">
      <c r="A85" s="373"/>
      <c r="B85" s="381"/>
      <c r="C85" s="379"/>
      <c r="D85" s="2"/>
      <c r="E85" s="2"/>
      <c r="F85" s="391"/>
      <c r="G85" s="383"/>
    </row>
    <row r="86" spans="1:7" s="359" customFormat="1" x14ac:dyDescent="0.25">
      <c r="A86" s="373"/>
      <c r="B86" s="381"/>
      <c r="C86" s="379" t="s">
        <v>267</v>
      </c>
      <c r="D86" s="3" t="s">
        <v>27</v>
      </c>
      <c r="E86" s="3">
        <f>E84</f>
        <v>12</v>
      </c>
      <c r="F86" s="369"/>
      <c r="G86" s="383"/>
    </row>
    <row r="87" spans="1:7" s="359" customFormat="1" x14ac:dyDescent="0.25">
      <c r="A87" s="373"/>
      <c r="B87" s="381"/>
      <c r="C87" s="379"/>
      <c r="D87" s="3"/>
      <c r="E87" s="3"/>
      <c r="F87" s="387"/>
      <c r="G87" s="383"/>
    </row>
    <row r="88" spans="1:7" s="359" customFormat="1" ht="28.5" x14ac:dyDescent="0.25">
      <c r="A88" s="373" t="s">
        <v>270</v>
      </c>
      <c r="B88" s="373" t="s">
        <v>64</v>
      </c>
      <c r="C88" s="392" t="s">
        <v>65</v>
      </c>
      <c r="D88" s="3" t="s">
        <v>66</v>
      </c>
      <c r="E88" s="3">
        <f>E86</f>
        <v>12</v>
      </c>
      <c r="F88" s="387"/>
      <c r="G88" s="383"/>
    </row>
    <row r="89" spans="1:7" s="359" customFormat="1" x14ac:dyDescent="0.25">
      <c r="A89" s="373"/>
      <c r="B89" s="381"/>
      <c r="C89" s="379"/>
      <c r="D89" s="2"/>
      <c r="E89" s="2"/>
      <c r="F89" s="391"/>
      <c r="G89" s="383"/>
    </row>
    <row r="90" spans="1:7" s="359" customFormat="1" x14ac:dyDescent="0.25">
      <c r="A90" s="373" t="s">
        <v>271</v>
      </c>
      <c r="B90" s="373" t="s">
        <v>67</v>
      </c>
      <c r="C90" s="379" t="s">
        <v>68</v>
      </c>
      <c r="D90" s="2"/>
      <c r="E90" s="2"/>
      <c r="F90" s="391"/>
      <c r="G90" s="383"/>
    </row>
    <row r="91" spans="1:7" s="359" customFormat="1" x14ac:dyDescent="0.25">
      <c r="A91" s="373"/>
      <c r="B91" s="381"/>
      <c r="C91" s="379" t="s">
        <v>69</v>
      </c>
      <c r="D91" s="3" t="s">
        <v>27</v>
      </c>
      <c r="E91" s="3">
        <f>E88</f>
        <v>12</v>
      </c>
      <c r="F91" s="387"/>
      <c r="G91" s="383"/>
    </row>
    <row r="92" spans="1:7" s="359" customFormat="1" x14ac:dyDescent="0.25">
      <c r="A92" s="373"/>
      <c r="B92" s="381"/>
      <c r="C92" s="379"/>
      <c r="D92" s="2"/>
      <c r="E92" s="2"/>
      <c r="F92" s="391"/>
      <c r="G92" s="383"/>
    </row>
    <row r="93" spans="1:7" s="359" customFormat="1" x14ac:dyDescent="0.25">
      <c r="A93" s="373" t="s">
        <v>272</v>
      </c>
      <c r="B93" s="373" t="s">
        <v>70</v>
      </c>
      <c r="C93" s="379" t="s">
        <v>71</v>
      </c>
      <c r="D93" s="3" t="s">
        <v>27</v>
      </c>
      <c r="E93" s="3">
        <f>E91</f>
        <v>12</v>
      </c>
      <c r="F93" s="387"/>
      <c r="G93" s="383"/>
    </row>
    <row r="94" spans="1:7" s="359" customFormat="1" x14ac:dyDescent="0.25">
      <c r="A94" s="373"/>
      <c r="B94" s="373"/>
      <c r="C94" s="379"/>
      <c r="D94" s="3"/>
      <c r="E94" s="3"/>
      <c r="F94" s="387"/>
      <c r="G94" s="383"/>
    </row>
    <row r="95" spans="1:7" s="359" customFormat="1" ht="12.75" customHeight="1" x14ac:dyDescent="0.25">
      <c r="A95" s="368">
        <v>1.5</v>
      </c>
      <c r="B95" s="373">
        <v>8.5</v>
      </c>
      <c r="C95" s="374" t="s">
        <v>72</v>
      </c>
      <c r="D95" s="2"/>
      <c r="E95" s="2"/>
      <c r="F95" s="391"/>
      <c r="G95" s="383" t="str">
        <f t="shared" ref="G95:G103" si="1">IF(OR(AND(E95="Prov",F95="Sum"),(F95="PC Sum")),". . . . . . . . .00",IF(ISERR(E95*F95),"",IF(E95*F95=0,"",ROUND(E95*F95,2))))</f>
        <v/>
      </c>
    </row>
    <row r="96" spans="1:7" s="359" customFormat="1" ht="12.75" customHeight="1" x14ac:dyDescent="0.25">
      <c r="A96" s="373"/>
      <c r="B96" s="373"/>
      <c r="C96" s="363" t="s">
        <v>73</v>
      </c>
      <c r="D96" s="373"/>
      <c r="E96" s="382"/>
      <c r="F96" s="391"/>
      <c r="G96" s="383" t="str">
        <f t="shared" si="1"/>
        <v/>
      </c>
    </row>
    <row r="97" spans="1:7" s="359" customFormat="1" ht="12.75" customHeight="1" x14ac:dyDescent="0.25">
      <c r="A97" s="373"/>
      <c r="B97" s="381"/>
      <c r="C97" s="379"/>
      <c r="D97" s="3"/>
      <c r="E97" s="3"/>
      <c r="F97" s="391"/>
      <c r="G97" s="383" t="str">
        <f t="shared" si="1"/>
        <v/>
      </c>
    </row>
    <row r="98" spans="1:7" s="359" customFormat="1" ht="12.75" customHeight="1" x14ac:dyDescent="0.25">
      <c r="A98" s="373"/>
      <c r="B98" s="381"/>
      <c r="C98" s="379" t="s">
        <v>273</v>
      </c>
      <c r="D98" s="3" t="s">
        <v>74</v>
      </c>
      <c r="E98" s="3">
        <v>1</v>
      </c>
      <c r="F98" s="391">
        <v>250000</v>
      </c>
      <c r="G98" s="383">
        <f t="shared" ref="G98:G106" si="2">IF(OR(AND(E98="Prov",F98="Sum"),(F98="PC Sum")),". . . . . . . . .00",IF(ISERR(E98*F98),"",IF(E98*F98=0,"",ROUND(E98*F98,2))))</f>
        <v>250000</v>
      </c>
    </row>
    <row r="99" spans="1:7" s="359" customFormat="1" ht="12.75" customHeight="1" x14ac:dyDescent="0.25">
      <c r="A99" s="373"/>
      <c r="B99" s="381"/>
      <c r="C99" s="379"/>
      <c r="D99" s="3"/>
      <c r="E99" s="3"/>
      <c r="F99" s="391"/>
      <c r="G99" s="383" t="str">
        <f t="shared" si="1"/>
        <v/>
      </c>
    </row>
    <row r="100" spans="1:7" s="359" customFormat="1" ht="12.75" customHeight="1" x14ac:dyDescent="0.25">
      <c r="A100" s="373"/>
      <c r="B100" s="373" t="s">
        <v>75</v>
      </c>
      <c r="C100" s="379" t="s">
        <v>274</v>
      </c>
      <c r="D100" s="393" t="s">
        <v>76</v>
      </c>
      <c r="E100" s="394">
        <f>F98</f>
        <v>250000</v>
      </c>
      <c r="F100" s="391"/>
      <c r="G100" s="383"/>
    </row>
    <row r="101" spans="1:7" s="359" customFormat="1" ht="12.75" customHeight="1" x14ac:dyDescent="0.25">
      <c r="A101" s="373"/>
      <c r="B101" s="373"/>
      <c r="C101" s="379"/>
      <c r="D101" s="393"/>
      <c r="E101" s="394"/>
      <c r="F101" s="391"/>
      <c r="G101" s="383"/>
    </row>
    <row r="102" spans="1:7" s="359" customFormat="1" ht="29.65" customHeight="1" x14ac:dyDescent="0.25">
      <c r="A102" s="373"/>
      <c r="B102" s="381"/>
      <c r="C102" s="392" t="s">
        <v>332</v>
      </c>
      <c r="D102" s="3" t="s">
        <v>74</v>
      </c>
      <c r="E102" s="3">
        <v>1</v>
      </c>
      <c r="F102" s="391">
        <v>20000</v>
      </c>
      <c r="G102" s="383">
        <f>IF(OR(AND(E102="Prov",F102="Sum"),(F102="PC Sum")),". . . . . . . . .00",IF(ISERR(E102*F102),"",IF(E102*F102=0,"",ROUND(E102*F102,2))))</f>
        <v>20000</v>
      </c>
    </row>
    <row r="103" spans="1:7" s="359" customFormat="1" ht="12.75" customHeight="1" x14ac:dyDescent="0.25">
      <c r="A103" s="373"/>
      <c r="B103" s="381"/>
      <c r="C103" s="379"/>
      <c r="D103" s="3"/>
      <c r="E103" s="3"/>
      <c r="F103" s="391"/>
      <c r="G103" s="383" t="str">
        <f t="shared" si="1"/>
        <v/>
      </c>
    </row>
    <row r="104" spans="1:7" s="359" customFormat="1" ht="12.75" customHeight="1" x14ac:dyDescent="0.25">
      <c r="A104" s="368">
        <v>1.6</v>
      </c>
      <c r="B104" s="373">
        <v>8.5</v>
      </c>
      <c r="C104" s="374" t="s">
        <v>247</v>
      </c>
      <c r="D104" s="2"/>
      <c r="E104" s="2"/>
      <c r="F104" s="391"/>
      <c r="G104" s="383" t="str">
        <f t="shared" si="2"/>
        <v/>
      </c>
    </row>
    <row r="105" spans="1:7" s="359" customFormat="1" ht="12.75" customHeight="1" x14ac:dyDescent="0.25">
      <c r="A105" s="373"/>
      <c r="B105" s="381"/>
      <c r="C105" s="379"/>
      <c r="D105" s="3"/>
      <c r="E105" s="3"/>
      <c r="F105" s="391"/>
      <c r="G105" s="383" t="str">
        <f t="shared" si="2"/>
        <v/>
      </c>
    </row>
    <row r="106" spans="1:7" s="359" customFormat="1" ht="57" x14ac:dyDescent="0.25">
      <c r="A106" s="373"/>
      <c r="B106" s="381"/>
      <c r="C106" s="392" t="s">
        <v>248</v>
      </c>
      <c r="D106" s="3" t="s">
        <v>27</v>
      </c>
      <c r="E106" s="3">
        <v>1</v>
      </c>
      <c r="F106" s="391">
        <v>20000</v>
      </c>
      <c r="G106" s="383">
        <f t="shared" si="2"/>
        <v>20000</v>
      </c>
    </row>
    <row r="107" spans="1:7" s="359" customFormat="1" x14ac:dyDescent="0.25">
      <c r="A107" s="373"/>
      <c r="B107" s="381"/>
      <c r="C107" s="392"/>
      <c r="D107" s="3"/>
      <c r="E107" s="3"/>
      <c r="F107" s="391"/>
      <c r="G107" s="383"/>
    </row>
    <row r="108" spans="1:7" s="359" customFormat="1" ht="48.4" customHeight="1" x14ac:dyDescent="0.25">
      <c r="A108" s="373"/>
      <c r="B108" s="381"/>
      <c r="C108" s="392" t="s">
        <v>249</v>
      </c>
      <c r="D108" s="3" t="s">
        <v>250</v>
      </c>
      <c r="E108" s="3">
        <f>E91</f>
        <v>12</v>
      </c>
      <c r="F108" s="391"/>
      <c r="G108" s="383"/>
    </row>
    <row r="109" spans="1:7" s="359" customFormat="1" ht="15.4" customHeight="1" x14ac:dyDescent="0.25">
      <c r="A109" s="373"/>
      <c r="B109" s="381"/>
      <c r="C109" s="392"/>
      <c r="D109" s="3"/>
      <c r="E109" s="3"/>
      <c r="F109" s="391"/>
      <c r="G109" s="383"/>
    </row>
    <row r="110" spans="1:7" s="359" customFormat="1" ht="73.900000000000006" customHeight="1" x14ac:dyDescent="0.25">
      <c r="A110" s="373"/>
      <c r="B110" s="373" t="s">
        <v>75</v>
      </c>
      <c r="C110" s="392" t="s">
        <v>251</v>
      </c>
      <c r="D110" s="3" t="s">
        <v>27</v>
      </c>
      <c r="E110" s="3">
        <f>E108</f>
        <v>12</v>
      </c>
      <c r="F110" s="391"/>
      <c r="G110" s="383"/>
    </row>
    <row r="111" spans="1:7" s="359" customFormat="1" ht="12.75" customHeight="1" x14ac:dyDescent="0.25">
      <c r="A111" s="373"/>
      <c r="B111" s="373"/>
      <c r="C111" s="379"/>
      <c r="D111" s="393"/>
      <c r="E111" s="394"/>
      <c r="F111" s="391"/>
      <c r="G111" s="383"/>
    </row>
    <row r="112" spans="1:7" s="359" customFormat="1" ht="12.75" customHeight="1" x14ac:dyDescent="0.25">
      <c r="A112" s="368">
        <v>1.7</v>
      </c>
      <c r="B112" s="381"/>
      <c r="C112" s="374" t="s">
        <v>77</v>
      </c>
      <c r="D112" s="3"/>
      <c r="E112" s="3"/>
      <c r="F112" s="391"/>
      <c r="G112" s="395"/>
    </row>
    <row r="113" spans="1:7" s="359" customFormat="1" ht="12.75" customHeight="1" x14ac:dyDescent="0.25">
      <c r="A113" s="373"/>
      <c r="B113" s="381"/>
      <c r="C113" s="379"/>
      <c r="D113" s="3"/>
      <c r="E113" s="3"/>
      <c r="F113" s="391"/>
      <c r="G113" s="395"/>
    </row>
    <row r="114" spans="1:7" s="359" customFormat="1" ht="19.149999999999999" customHeight="1" x14ac:dyDescent="0.25">
      <c r="A114" s="373"/>
      <c r="B114" s="381"/>
      <c r="C114" s="396" t="s">
        <v>78</v>
      </c>
      <c r="D114" s="397"/>
      <c r="E114" s="3"/>
      <c r="F114" s="391"/>
      <c r="G114" s="395"/>
    </row>
    <row r="115" spans="1:7" s="359" customFormat="1" ht="12.75" customHeight="1" x14ac:dyDescent="0.25">
      <c r="A115" s="373"/>
      <c r="B115" s="381"/>
      <c r="C115" s="398"/>
      <c r="D115" s="397"/>
      <c r="E115" s="3"/>
      <c r="F115" s="391"/>
      <c r="G115" s="395"/>
    </row>
    <row r="116" spans="1:7" s="359" customFormat="1" x14ac:dyDescent="0.25">
      <c r="A116" s="373"/>
      <c r="B116" s="381"/>
      <c r="C116" s="398" t="s">
        <v>79</v>
      </c>
      <c r="D116" s="397" t="s">
        <v>80</v>
      </c>
      <c r="E116" s="3"/>
      <c r="F116" s="391"/>
      <c r="G116" s="395" t="s">
        <v>81</v>
      </c>
    </row>
    <row r="117" spans="1:7" s="359" customFormat="1" x14ac:dyDescent="0.25">
      <c r="A117" s="373"/>
      <c r="B117" s="381"/>
      <c r="C117" s="398"/>
      <c r="D117" s="397"/>
      <c r="E117" s="3"/>
      <c r="F117" s="391"/>
      <c r="G117" s="395"/>
    </row>
    <row r="118" spans="1:7" s="359" customFormat="1" x14ac:dyDescent="0.25">
      <c r="A118" s="373"/>
      <c r="B118" s="381"/>
      <c r="C118" s="398" t="s">
        <v>82</v>
      </c>
      <c r="D118" s="397" t="s">
        <v>80</v>
      </c>
      <c r="E118" s="3"/>
      <c r="F118" s="391"/>
      <c r="G118" s="395" t="s">
        <v>81</v>
      </c>
    </row>
    <row r="119" spans="1:7" s="359" customFormat="1" x14ac:dyDescent="0.25">
      <c r="A119" s="373"/>
      <c r="B119" s="381"/>
      <c r="C119" s="398"/>
      <c r="D119" s="397"/>
      <c r="E119" s="3"/>
      <c r="F119" s="391"/>
      <c r="G119" s="395"/>
    </row>
    <row r="120" spans="1:7" s="359" customFormat="1" x14ac:dyDescent="0.25">
      <c r="A120" s="373"/>
      <c r="B120" s="381"/>
      <c r="C120" s="398" t="s">
        <v>83</v>
      </c>
      <c r="D120" s="397" t="s">
        <v>80</v>
      </c>
      <c r="E120" s="3"/>
      <c r="F120" s="391"/>
      <c r="G120" s="395" t="s">
        <v>81</v>
      </c>
    </row>
    <row r="121" spans="1:7" s="359" customFormat="1" x14ac:dyDescent="0.25">
      <c r="A121" s="373"/>
      <c r="B121" s="381"/>
      <c r="C121" s="398"/>
      <c r="D121" s="397"/>
      <c r="E121" s="3"/>
      <c r="F121" s="391"/>
      <c r="G121" s="395"/>
    </row>
    <row r="122" spans="1:7" s="359" customFormat="1" ht="15" x14ac:dyDescent="0.25">
      <c r="A122" s="373"/>
      <c r="B122" s="381"/>
      <c r="C122" s="396" t="s">
        <v>84</v>
      </c>
      <c r="D122" s="397" t="s">
        <v>80</v>
      </c>
      <c r="E122" s="3"/>
      <c r="F122" s="391"/>
      <c r="G122" s="395" t="s">
        <v>81</v>
      </c>
    </row>
    <row r="123" spans="1:7" s="359" customFormat="1" x14ac:dyDescent="0.25">
      <c r="A123" s="373"/>
      <c r="B123" s="381"/>
      <c r="C123" s="398"/>
      <c r="D123" s="397"/>
      <c r="E123" s="3"/>
      <c r="F123" s="391"/>
      <c r="G123" s="395"/>
    </row>
    <row r="124" spans="1:7" s="359" customFormat="1" ht="15" x14ac:dyDescent="0.25">
      <c r="A124" s="373"/>
      <c r="B124" s="381"/>
      <c r="C124" s="396" t="s">
        <v>85</v>
      </c>
      <c r="D124" s="397"/>
      <c r="E124" s="3"/>
      <c r="F124" s="391"/>
      <c r="G124" s="395"/>
    </row>
    <row r="125" spans="1:7" s="359" customFormat="1" x14ac:dyDescent="0.25">
      <c r="A125" s="373"/>
      <c r="B125" s="381"/>
      <c r="C125" s="398"/>
      <c r="D125" s="397"/>
      <c r="E125" s="3"/>
      <c r="F125" s="391"/>
      <c r="G125" s="395"/>
    </row>
    <row r="126" spans="1:7" s="359" customFormat="1" x14ac:dyDescent="0.25">
      <c r="A126" s="373"/>
      <c r="B126" s="381"/>
      <c r="C126" s="398" t="s">
        <v>86</v>
      </c>
      <c r="D126" s="397" t="s">
        <v>80</v>
      </c>
      <c r="E126" s="3"/>
      <c r="F126" s="391"/>
      <c r="G126" s="395" t="s">
        <v>81</v>
      </c>
    </row>
    <row r="127" spans="1:7" s="359" customFormat="1" ht="6" customHeight="1" x14ac:dyDescent="0.25">
      <c r="A127" s="381"/>
      <c r="B127" s="373"/>
      <c r="C127" s="379"/>
      <c r="D127" s="393"/>
      <c r="E127" s="394"/>
      <c r="F127" s="391"/>
      <c r="G127" s="399"/>
    </row>
    <row r="128" spans="1:7" s="359" customFormat="1" x14ac:dyDescent="0.25">
      <c r="A128" s="508" t="s">
        <v>62</v>
      </c>
      <c r="B128" s="509"/>
      <c r="C128" s="509"/>
      <c r="D128" s="509"/>
      <c r="E128" s="509"/>
      <c r="F128" s="510"/>
      <c r="G128" s="522"/>
    </row>
    <row r="129" spans="1:8" s="359" customFormat="1" x14ac:dyDescent="0.25">
      <c r="A129" s="511"/>
      <c r="B129" s="512"/>
      <c r="C129" s="512"/>
      <c r="D129" s="512"/>
      <c r="E129" s="512"/>
      <c r="F129" s="513"/>
      <c r="G129" s="523"/>
    </row>
    <row r="130" spans="1:8" s="359" customFormat="1" ht="15" x14ac:dyDescent="0.25">
      <c r="A130" s="386"/>
      <c r="B130" s="386"/>
      <c r="C130" s="386"/>
      <c r="D130" s="386"/>
      <c r="E130" s="386"/>
      <c r="F130" s="387"/>
      <c r="G130" s="360"/>
    </row>
    <row r="131" spans="1:8" s="359" customFormat="1" ht="15" x14ac:dyDescent="0.25">
      <c r="A131" s="386"/>
      <c r="B131" s="386"/>
      <c r="C131" s="386"/>
      <c r="D131" s="386"/>
      <c r="E131" s="386"/>
      <c r="F131" s="387"/>
      <c r="G131" s="360"/>
    </row>
    <row r="132" spans="1:8" s="359" customFormat="1" ht="31.9" customHeight="1" x14ac:dyDescent="0.25">
      <c r="A132" s="480" t="str">
        <f>A3</f>
        <v xml:space="preserve">THE DESIGN, UPGRADE AND RECONSTRUCTION OF THE AQUARIUM AND ASSOCIATED TANKS, REPTILE PARK AND OUTDOOR AQUATIC POOLS </v>
      </c>
      <c r="B132" s="480"/>
      <c r="C132" s="480"/>
      <c r="D132" s="480"/>
      <c r="E132" s="480"/>
      <c r="F132" s="498"/>
      <c r="G132" s="498"/>
    </row>
    <row r="133" spans="1:8" s="359" customFormat="1" ht="15" x14ac:dyDescent="0.25">
      <c r="A133" s="115" t="str">
        <f>A4</f>
        <v>SCHEDULE 1 : PRELIMINARY AND GENERAL</v>
      </c>
      <c r="B133" s="115"/>
      <c r="C133" s="358"/>
      <c r="D133" s="358"/>
      <c r="E133" s="362"/>
      <c r="F133" s="499"/>
      <c r="G133" s="499"/>
    </row>
    <row r="134" spans="1:8" ht="15" x14ac:dyDescent="0.25">
      <c r="A134" s="388" t="s">
        <v>14</v>
      </c>
      <c r="B134" s="389" t="s">
        <v>15</v>
      </c>
      <c r="C134" s="524" t="s">
        <v>2</v>
      </c>
      <c r="D134" s="525" t="s">
        <v>16</v>
      </c>
      <c r="E134" s="525" t="s">
        <v>89</v>
      </c>
      <c r="F134" s="526" t="s">
        <v>17</v>
      </c>
      <c r="G134" s="527" t="s">
        <v>3</v>
      </c>
    </row>
    <row r="135" spans="1:8" ht="15" x14ac:dyDescent="0.25">
      <c r="A135" s="366" t="s">
        <v>18</v>
      </c>
      <c r="B135" s="367" t="s">
        <v>19</v>
      </c>
      <c r="C135" s="501"/>
      <c r="D135" s="503"/>
      <c r="E135" s="503"/>
      <c r="F135" s="505"/>
      <c r="G135" s="528"/>
    </row>
    <row r="136" spans="1:8" x14ac:dyDescent="0.25">
      <c r="A136" s="508" t="s">
        <v>63</v>
      </c>
      <c r="B136" s="509"/>
      <c r="C136" s="509"/>
      <c r="D136" s="509"/>
      <c r="E136" s="509"/>
      <c r="F136" s="510"/>
      <c r="G136" s="514"/>
    </row>
    <row r="137" spans="1:8" x14ac:dyDescent="0.25">
      <c r="A137" s="511"/>
      <c r="B137" s="512"/>
      <c r="C137" s="512"/>
      <c r="D137" s="512"/>
      <c r="E137" s="512"/>
      <c r="F137" s="513"/>
      <c r="G137" s="515"/>
    </row>
    <row r="138" spans="1:8" s="140" customFormat="1" x14ac:dyDescent="0.25">
      <c r="A138" s="41"/>
      <c r="B138" s="41"/>
      <c r="C138" s="41"/>
      <c r="D138" s="41"/>
      <c r="E138" s="41"/>
      <c r="F138" s="400"/>
      <c r="G138" s="401"/>
      <c r="H138" s="402"/>
    </row>
    <row r="139" spans="1:8" s="359" customFormat="1" x14ac:dyDescent="0.25">
      <c r="A139" s="373"/>
      <c r="B139" s="381"/>
      <c r="C139" s="398" t="s">
        <v>87</v>
      </c>
      <c r="D139" s="397" t="s">
        <v>80</v>
      </c>
      <c r="E139" s="3"/>
      <c r="F139" s="391">
        <v>550</v>
      </c>
      <c r="G139" s="395" t="s">
        <v>81</v>
      </c>
    </row>
    <row r="140" spans="1:8" s="359" customFormat="1" x14ac:dyDescent="0.25">
      <c r="A140" s="373"/>
      <c r="B140" s="381"/>
      <c r="C140" s="398"/>
      <c r="D140" s="397"/>
      <c r="E140" s="3"/>
      <c r="F140" s="391"/>
      <c r="G140" s="395"/>
    </row>
    <row r="141" spans="1:8" s="406" customFormat="1" ht="15" x14ac:dyDescent="0.25">
      <c r="A141" s="403"/>
      <c r="B141" s="404"/>
      <c r="C141" s="396" t="s">
        <v>88</v>
      </c>
      <c r="D141" s="397" t="s">
        <v>80</v>
      </c>
      <c r="E141" s="405"/>
      <c r="F141" s="391">
        <v>750</v>
      </c>
      <c r="G141" s="395" t="s">
        <v>81</v>
      </c>
    </row>
    <row r="142" spans="1:8" s="406" customFormat="1" x14ac:dyDescent="0.25">
      <c r="A142" s="403"/>
      <c r="B142" s="404"/>
      <c r="C142" s="398"/>
      <c r="D142" s="397"/>
      <c r="E142" s="405"/>
      <c r="F142" s="391"/>
      <c r="G142" s="395"/>
    </row>
    <row r="143" spans="1:8" s="406" customFormat="1" ht="15" x14ac:dyDescent="0.25">
      <c r="A143" s="403"/>
      <c r="B143" s="404"/>
      <c r="C143" s="396" t="s">
        <v>275</v>
      </c>
      <c r="D143" s="397" t="s">
        <v>80</v>
      </c>
      <c r="E143" s="405"/>
      <c r="F143" s="391">
        <v>550</v>
      </c>
      <c r="G143" s="395" t="s">
        <v>81</v>
      </c>
    </row>
    <row r="144" spans="1:8" ht="12.75" customHeight="1" x14ac:dyDescent="0.25">
      <c r="A144" s="373"/>
      <c r="B144" s="381"/>
      <c r="C144" s="398"/>
      <c r="D144" s="397"/>
      <c r="E144" s="3"/>
      <c r="F144" s="391"/>
      <c r="G144" s="407"/>
    </row>
    <row r="145" spans="1:8" s="140" customFormat="1" x14ac:dyDescent="0.25">
      <c r="A145" s="25"/>
      <c r="B145" s="41"/>
      <c r="C145" s="41"/>
      <c r="D145" s="25"/>
      <c r="E145" s="25"/>
      <c r="F145" s="408"/>
      <c r="G145" s="409"/>
      <c r="H145" s="402"/>
    </row>
    <row r="146" spans="1:8" s="140" customFormat="1" x14ac:dyDescent="0.25">
      <c r="A146" s="25"/>
      <c r="B146" s="41"/>
      <c r="C146" s="41"/>
      <c r="D146" s="25"/>
      <c r="E146" s="25"/>
      <c r="F146" s="408"/>
      <c r="G146" s="409"/>
      <c r="H146" s="402"/>
    </row>
    <row r="147" spans="1:8" s="140" customFormat="1" x14ac:dyDescent="0.25">
      <c r="A147" s="25"/>
      <c r="B147" s="41"/>
      <c r="C147" s="41"/>
      <c r="D147" s="25"/>
      <c r="E147" s="25"/>
      <c r="F147" s="408"/>
      <c r="G147" s="409"/>
      <c r="H147" s="402"/>
    </row>
    <row r="148" spans="1:8" s="140" customFormat="1" x14ac:dyDescent="0.25">
      <c r="A148" s="25"/>
      <c r="B148" s="41"/>
      <c r="C148" s="41"/>
      <c r="D148" s="25"/>
      <c r="E148" s="25"/>
      <c r="F148" s="408"/>
      <c r="G148" s="409"/>
      <c r="H148" s="402"/>
    </row>
    <row r="149" spans="1:8" s="140" customFormat="1" x14ac:dyDescent="0.25">
      <c r="A149" s="25"/>
      <c r="B149" s="41"/>
      <c r="C149" s="41"/>
      <c r="D149" s="25"/>
      <c r="E149" s="25"/>
      <c r="F149" s="408"/>
      <c r="G149" s="409"/>
      <c r="H149" s="402"/>
    </row>
    <row r="150" spans="1:8" s="140" customFormat="1" x14ac:dyDescent="0.25">
      <c r="A150" s="25"/>
      <c r="B150" s="41"/>
      <c r="C150" s="41"/>
      <c r="D150" s="25"/>
      <c r="E150" s="25"/>
      <c r="F150" s="408"/>
      <c r="G150" s="409"/>
      <c r="H150" s="402"/>
    </row>
    <row r="151" spans="1:8" s="140" customFormat="1" x14ac:dyDescent="0.25">
      <c r="A151" s="25"/>
      <c r="B151" s="41"/>
      <c r="C151" s="41"/>
      <c r="D151" s="25"/>
      <c r="E151" s="25"/>
      <c r="F151" s="408"/>
      <c r="G151" s="409"/>
      <c r="H151" s="402"/>
    </row>
    <row r="152" spans="1:8" s="140" customFormat="1" x14ac:dyDescent="0.25">
      <c r="A152" s="25"/>
      <c r="B152" s="41"/>
      <c r="C152" s="41"/>
      <c r="D152" s="25"/>
      <c r="E152" s="25"/>
      <c r="F152" s="408"/>
      <c r="G152" s="409"/>
      <c r="H152" s="402"/>
    </row>
    <row r="153" spans="1:8" s="140" customFormat="1" x14ac:dyDescent="0.25">
      <c r="A153" s="25"/>
      <c r="B153" s="41"/>
      <c r="C153" s="41"/>
      <c r="D153" s="25"/>
      <c r="E153" s="25"/>
      <c r="F153" s="408"/>
      <c r="G153" s="409"/>
      <c r="H153" s="402"/>
    </row>
    <row r="154" spans="1:8" s="140" customFormat="1" x14ac:dyDescent="0.25">
      <c r="A154" s="25"/>
      <c r="B154" s="41"/>
      <c r="C154" s="41"/>
      <c r="D154" s="25"/>
      <c r="E154" s="25"/>
      <c r="F154" s="408"/>
      <c r="G154" s="409"/>
      <c r="H154" s="402"/>
    </row>
    <row r="155" spans="1:8" s="140" customFormat="1" x14ac:dyDescent="0.25">
      <c r="A155" s="25"/>
      <c r="B155" s="41"/>
      <c r="C155" s="41"/>
      <c r="D155" s="25"/>
      <c r="E155" s="25"/>
      <c r="F155" s="408"/>
      <c r="G155" s="409"/>
      <c r="H155" s="402"/>
    </row>
    <row r="156" spans="1:8" s="140" customFormat="1" x14ac:dyDescent="0.25">
      <c r="A156" s="25"/>
      <c r="B156" s="41"/>
      <c r="C156" s="41"/>
      <c r="D156" s="25"/>
      <c r="E156" s="25"/>
      <c r="F156" s="408"/>
      <c r="G156" s="409"/>
      <c r="H156" s="402"/>
    </row>
    <row r="157" spans="1:8" s="140" customFormat="1" x14ac:dyDescent="0.25">
      <c r="A157" s="25"/>
      <c r="B157" s="41"/>
      <c r="C157" s="41"/>
      <c r="D157" s="25"/>
      <c r="E157" s="25"/>
      <c r="F157" s="408"/>
      <c r="G157" s="409"/>
      <c r="H157" s="402"/>
    </row>
    <row r="158" spans="1:8" s="140" customFormat="1" x14ac:dyDescent="0.25">
      <c r="A158" s="25"/>
      <c r="B158" s="41"/>
      <c r="C158" s="41"/>
      <c r="D158" s="25"/>
      <c r="E158" s="25"/>
      <c r="F158" s="408"/>
      <c r="G158" s="409"/>
      <c r="H158" s="402"/>
    </row>
    <row r="159" spans="1:8" s="140" customFormat="1" x14ac:dyDescent="0.25">
      <c r="A159" s="25"/>
      <c r="B159" s="41"/>
      <c r="C159" s="41"/>
      <c r="D159" s="25"/>
      <c r="E159" s="25"/>
      <c r="F159" s="408"/>
      <c r="G159" s="409"/>
      <c r="H159" s="402"/>
    </row>
    <row r="160" spans="1:8" s="140" customFormat="1" x14ac:dyDescent="0.25">
      <c r="A160" s="25"/>
      <c r="B160" s="41"/>
      <c r="C160" s="41"/>
      <c r="D160" s="25"/>
      <c r="E160" s="25"/>
      <c r="F160" s="408"/>
      <c r="G160" s="409"/>
      <c r="H160" s="402"/>
    </row>
    <row r="161" spans="1:8" s="140" customFormat="1" x14ac:dyDescent="0.25">
      <c r="A161" s="25"/>
      <c r="B161" s="41"/>
      <c r="C161" s="41"/>
      <c r="D161" s="25"/>
      <c r="E161" s="25"/>
      <c r="F161" s="408"/>
      <c r="G161" s="409"/>
      <c r="H161" s="402"/>
    </row>
    <row r="162" spans="1:8" s="140" customFormat="1" x14ac:dyDescent="0.25">
      <c r="A162" s="25"/>
      <c r="B162" s="41"/>
      <c r="C162" s="41"/>
      <c r="D162" s="25"/>
      <c r="E162" s="25"/>
      <c r="F162" s="408"/>
      <c r="G162" s="409"/>
      <c r="H162" s="402"/>
    </row>
    <row r="163" spans="1:8" s="140" customFormat="1" x14ac:dyDescent="0.25">
      <c r="A163" s="25"/>
      <c r="B163" s="41"/>
      <c r="C163" s="41"/>
      <c r="D163" s="25"/>
      <c r="E163" s="25"/>
      <c r="F163" s="408"/>
      <c r="G163" s="409"/>
      <c r="H163" s="402"/>
    </row>
    <row r="164" spans="1:8" s="140" customFormat="1" x14ac:dyDescent="0.25">
      <c r="A164" s="25"/>
      <c r="B164" s="41"/>
      <c r="C164" s="41"/>
      <c r="D164" s="25"/>
      <c r="E164" s="25"/>
      <c r="F164" s="408"/>
      <c r="G164" s="409"/>
      <c r="H164" s="402"/>
    </row>
    <row r="165" spans="1:8" s="140" customFormat="1" x14ac:dyDescent="0.25">
      <c r="A165" s="25"/>
      <c r="B165" s="41"/>
      <c r="C165" s="41"/>
      <c r="D165" s="25"/>
      <c r="E165" s="25"/>
      <c r="F165" s="408"/>
      <c r="G165" s="409"/>
      <c r="H165" s="402"/>
    </row>
    <row r="166" spans="1:8" s="140" customFormat="1" x14ac:dyDescent="0.25">
      <c r="A166" s="25"/>
      <c r="B166" s="41"/>
      <c r="C166" s="41"/>
      <c r="D166" s="25"/>
      <c r="E166" s="25"/>
      <c r="F166" s="408"/>
      <c r="G166" s="409"/>
      <c r="H166" s="402"/>
    </row>
    <row r="167" spans="1:8" s="140" customFormat="1" x14ac:dyDescent="0.25">
      <c r="A167" s="25"/>
      <c r="B167" s="41"/>
      <c r="C167" s="41"/>
      <c r="D167" s="25"/>
      <c r="E167" s="25"/>
      <c r="F167" s="408"/>
      <c r="G167" s="409"/>
      <c r="H167" s="402"/>
    </row>
    <row r="168" spans="1:8" s="140" customFormat="1" x14ac:dyDescent="0.25">
      <c r="A168" s="25"/>
      <c r="B168" s="41"/>
      <c r="C168" s="41"/>
      <c r="D168" s="25"/>
      <c r="E168" s="25"/>
      <c r="F168" s="408"/>
      <c r="G168" s="409"/>
      <c r="H168" s="402"/>
    </row>
    <row r="169" spans="1:8" s="140" customFormat="1" x14ac:dyDescent="0.25">
      <c r="A169" s="25"/>
      <c r="B169" s="41"/>
      <c r="C169" s="41"/>
      <c r="D169" s="25"/>
      <c r="E169" s="25"/>
      <c r="F169" s="408"/>
      <c r="G169" s="409"/>
      <c r="H169" s="402"/>
    </row>
    <row r="170" spans="1:8" s="140" customFormat="1" x14ac:dyDescent="0.25">
      <c r="A170" s="25"/>
      <c r="B170" s="41"/>
      <c r="C170" s="41"/>
      <c r="D170" s="25"/>
      <c r="E170" s="25"/>
      <c r="F170" s="408"/>
      <c r="G170" s="409"/>
      <c r="H170" s="402"/>
    </row>
    <row r="171" spans="1:8" s="140" customFormat="1" x14ac:dyDescent="0.25">
      <c r="A171" s="25"/>
      <c r="B171" s="41"/>
      <c r="C171" s="41"/>
      <c r="D171" s="25"/>
      <c r="E171" s="25"/>
      <c r="F171" s="408"/>
      <c r="G171" s="409"/>
      <c r="H171" s="402"/>
    </row>
    <row r="172" spans="1:8" s="140" customFormat="1" x14ac:dyDescent="0.25">
      <c r="A172" s="25"/>
      <c r="B172" s="41"/>
      <c r="C172" s="41"/>
      <c r="D172" s="25"/>
      <c r="E172" s="25"/>
      <c r="F172" s="408"/>
      <c r="G172" s="409"/>
      <c r="H172" s="402"/>
    </row>
    <row r="173" spans="1:8" s="140" customFormat="1" x14ac:dyDescent="0.25">
      <c r="A173" s="25"/>
      <c r="B173" s="41"/>
      <c r="C173" s="41"/>
      <c r="D173" s="25"/>
      <c r="E173" s="25"/>
      <c r="F173" s="408"/>
      <c r="G173" s="409"/>
      <c r="H173" s="402"/>
    </row>
    <row r="174" spans="1:8" s="140" customFormat="1" x14ac:dyDescent="0.25">
      <c r="A174" s="25"/>
      <c r="B174" s="41"/>
      <c r="C174" s="41"/>
      <c r="D174" s="25"/>
      <c r="E174" s="25"/>
      <c r="F174" s="408"/>
      <c r="G174" s="409"/>
      <c r="H174" s="402"/>
    </row>
    <row r="175" spans="1:8" s="140" customFormat="1" x14ac:dyDescent="0.25">
      <c r="A175" s="25"/>
      <c r="B175" s="41"/>
      <c r="C175" s="41"/>
      <c r="D175" s="25"/>
      <c r="E175" s="25"/>
      <c r="F175" s="408"/>
      <c r="G175" s="409"/>
      <c r="H175" s="402"/>
    </row>
    <row r="176" spans="1:8" s="140" customFormat="1" x14ac:dyDescent="0.25">
      <c r="A176" s="25"/>
      <c r="B176" s="41"/>
      <c r="C176" s="41"/>
      <c r="D176" s="25"/>
      <c r="E176" s="25"/>
      <c r="F176" s="408"/>
      <c r="G176" s="409"/>
      <c r="H176" s="402"/>
    </row>
    <row r="177" spans="1:8" s="140" customFormat="1" x14ac:dyDescent="0.25">
      <c r="A177" s="25"/>
      <c r="B177" s="41"/>
      <c r="C177" s="41"/>
      <c r="D177" s="25"/>
      <c r="E177" s="25"/>
      <c r="F177" s="408"/>
      <c r="G177" s="409"/>
      <c r="H177" s="402"/>
    </row>
    <row r="178" spans="1:8" s="140" customFormat="1" x14ac:dyDescent="0.25">
      <c r="A178" s="25"/>
      <c r="B178" s="41"/>
      <c r="C178" s="41"/>
      <c r="D178" s="25"/>
      <c r="E178" s="25"/>
      <c r="F178" s="408"/>
      <c r="G178" s="409"/>
      <c r="H178" s="402"/>
    </row>
    <row r="179" spans="1:8" s="140" customFormat="1" x14ac:dyDescent="0.25">
      <c r="A179" s="25"/>
      <c r="B179" s="41"/>
      <c r="C179" s="41"/>
      <c r="D179" s="25"/>
      <c r="E179" s="25"/>
      <c r="F179" s="408"/>
      <c r="G179" s="409"/>
      <c r="H179" s="402"/>
    </row>
    <row r="180" spans="1:8" s="140" customFormat="1" x14ac:dyDescent="0.25">
      <c r="A180" s="25"/>
      <c r="B180" s="41"/>
      <c r="C180" s="41"/>
      <c r="D180" s="25"/>
      <c r="E180" s="25"/>
      <c r="F180" s="408"/>
      <c r="G180" s="409"/>
      <c r="H180" s="402"/>
    </row>
    <row r="181" spans="1:8" s="140" customFormat="1" ht="26.65" customHeight="1" x14ac:dyDescent="0.25">
      <c r="A181" s="25"/>
      <c r="B181" s="41"/>
      <c r="C181" s="41"/>
      <c r="D181" s="25"/>
      <c r="E181" s="25"/>
      <c r="F181" s="408"/>
      <c r="G181" s="409"/>
      <c r="H181" s="402"/>
    </row>
    <row r="182" spans="1:8" s="140" customFormat="1" x14ac:dyDescent="0.25">
      <c r="A182" s="25"/>
      <c r="B182" s="41"/>
      <c r="C182" s="41"/>
      <c r="D182" s="25"/>
      <c r="E182" s="25"/>
      <c r="F182" s="408"/>
      <c r="G182" s="409"/>
      <c r="H182" s="402"/>
    </row>
    <row r="183" spans="1:8" s="140" customFormat="1" x14ac:dyDescent="0.25">
      <c r="A183" s="25"/>
      <c r="B183" s="41"/>
      <c r="C183" s="41"/>
      <c r="D183" s="25"/>
      <c r="E183" s="25"/>
      <c r="F183" s="408"/>
      <c r="G183" s="409"/>
      <c r="H183" s="402"/>
    </row>
    <row r="184" spans="1:8" s="140" customFormat="1" x14ac:dyDescent="0.25">
      <c r="A184" s="25"/>
      <c r="B184" s="41"/>
      <c r="C184" s="41"/>
      <c r="D184" s="25"/>
      <c r="E184" s="25"/>
      <c r="F184" s="408"/>
      <c r="G184" s="409"/>
      <c r="H184" s="402"/>
    </row>
    <row r="185" spans="1:8" s="140" customFormat="1" x14ac:dyDescent="0.25">
      <c r="A185" s="25"/>
      <c r="B185" s="41"/>
      <c r="C185" s="41"/>
      <c r="D185" s="25"/>
      <c r="E185" s="25"/>
      <c r="F185" s="408"/>
      <c r="G185" s="409"/>
      <c r="H185" s="402"/>
    </row>
    <row r="186" spans="1:8" s="140" customFormat="1" x14ac:dyDescent="0.25">
      <c r="A186" s="25"/>
      <c r="B186" s="41"/>
      <c r="C186" s="41"/>
      <c r="D186" s="25"/>
      <c r="E186" s="25"/>
      <c r="F186" s="408"/>
      <c r="G186" s="409"/>
      <c r="H186" s="402"/>
    </row>
    <row r="187" spans="1:8" s="140" customFormat="1" x14ac:dyDescent="0.25">
      <c r="A187" s="25"/>
      <c r="B187" s="41"/>
      <c r="C187" s="41"/>
      <c r="D187" s="25"/>
      <c r="E187" s="25"/>
      <c r="F187" s="408"/>
      <c r="G187" s="409"/>
      <c r="H187" s="402"/>
    </row>
    <row r="188" spans="1:8" s="140" customFormat="1" x14ac:dyDescent="0.25">
      <c r="A188" s="25"/>
      <c r="B188" s="41"/>
      <c r="C188" s="41"/>
      <c r="D188" s="25"/>
      <c r="E188" s="25"/>
      <c r="F188" s="408"/>
      <c r="G188" s="409"/>
      <c r="H188" s="402"/>
    </row>
    <row r="189" spans="1:8" s="140" customFormat="1" x14ac:dyDescent="0.25">
      <c r="A189" s="11"/>
      <c r="B189" s="11"/>
      <c r="C189" s="11"/>
      <c r="D189" s="11"/>
      <c r="E189" s="11"/>
      <c r="F189" s="410"/>
      <c r="G189" s="411"/>
      <c r="H189" s="402"/>
    </row>
    <row r="190" spans="1:8" s="140" customFormat="1" ht="15" x14ac:dyDescent="0.25">
      <c r="A190" s="529"/>
      <c r="B190" s="529"/>
      <c r="C190" s="529"/>
      <c r="D190" s="529"/>
      <c r="E190" s="529"/>
      <c r="F190" s="529"/>
      <c r="G190" s="124"/>
      <c r="H190" s="402"/>
    </row>
    <row r="191" spans="1:8" s="140" customFormat="1" ht="17.100000000000001" customHeight="1" x14ac:dyDescent="0.25">
      <c r="A191" s="530" t="s">
        <v>90</v>
      </c>
      <c r="B191" s="530"/>
      <c r="C191" s="530"/>
      <c r="D191" s="530"/>
      <c r="E191" s="530"/>
      <c r="F191" s="530"/>
      <c r="G191" s="412"/>
      <c r="H191" s="402"/>
    </row>
    <row r="192" spans="1:8" s="140" customFormat="1" ht="15" x14ac:dyDescent="0.25">
      <c r="A192" s="495"/>
      <c r="B192" s="496"/>
      <c r="C192" s="496"/>
      <c r="D192" s="496"/>
      <c r="E192" s="496"/>
      <c r="F192" s="497"/>
      <c r="G192" s="413"/>
      <c r="H192" s="402"/>
    </row>
    <row r="193" spans="1:8" s="140" customFormat="1" x14ac:dyDescent="0.25">
      <c r="A193" s="414"/>
      <c r="B193" s="415"/>
      <c r="C193" s="415"/>
      <c r="D193" s="415"/>
      <c r="E193" s="415"/>
      <c r="F193" s="416"/>
      <c r="G193" s="417"/>
      <c r="H193" s="402"/>
    </row>
    <row r="208" spans="1:8" ht="27.4" customHeight="1" x14ac:dyDescent="0.25"/>
  </sheetData>
  <sheetProtection selectLockedCells="1"/>
  <mergeCells count="36">
    <mergeCell ref="A191:F191"/>
    <mergeCell ref="F132:G133"/>
    <mergeCell ref="C134:C135"/>
    <mergeCell ref="D134:D135"/>
    <mergeCell ref="E134:E135"/>
    <mergeCell ref="F134:F135"/>
    <mergeCell ref="G134:G135"/>
    <mergeCell ref="A128:F129"/>
    <mergeCell ref="G128:G129"/>
    <mergeCell ref="A136:F137"/>
    <mergeCell ref="G136:G137"/>
    <mergeCell ref="A190:F190"/>
    <mergeCell ref="A67:F68"/>
    <mergeCell ref="G67:G68"/>
    <mergeCell ref="F71:G72"/>
    <mergeCell ref="C73:C74"/>
    <mergeCell ref="D73:D74"/>
    <mergeCell ref="E73:E74"/>
    <mergeCell ref="F73:F74"/>
    <mergeCell ref="G73:G74"/>
    <mergeCell ref="A3:F3"/>
    <mergeCell ref="A2:F2"/>
    <mergeCell ref="A70:G70"/>
    <mergeCell ref="A132:E132"/>
    <mergeCell ref="A192:F192"/>
    <mergeCell ref="F4:G5"/>
    <mergeCell ref="C6:C7"/>
    <mergeCell ref="D6:D7"/>
    <mergeCell ref="E6:E7"/>
    <mergeCell ref="F6:F7"/>
    <mergeCell ref="G6:G7"/>
    <mergeCell ref="A75:F76"/>
    <mergeCell ref="G75:G76"/>
    <mergeCell ref="C41:C42"/>
    <mergeCell ref="C50:C51"/>
    <mergeCell ref="C58:C59"/>
  </mergeCells>
  <pageMargins left="0.6692913385826772" right="0.51181102362204722" top="0.55118110236220474" bottom="0.55118110236220474" header="0.31496062992125984" footer="0.19685039370078741"/>
  <pageSetup paperSize="9" scale="75" firstPageNumber="98" orientation="portrait" r:id="rId1"/>
  <headerFooter alignWithMargins="0">
    <oddFooter xml:space="preserve">&amp;C&amp;P&amp;R
</oddFooter>
  </headerFooter>
  <rowBreaks count="1" manualBreakCount="1">
    <brk id="69"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C213"/>
  <sheetViews>
    <sheetView view="pageBreakPreview" zoomScale="110" zoomScaleNormal="110" zoomScaleSheetLayoutView="110" zoomScalePageLayoutView="60" workbookViewId="0">
      <selection activeCell="B73" sqref="B73"/>
    </sheetView>
  </sheetViews>
  <sheetFormatPr defaultColWidth="6.28515625" defaultRowHeight="12.75" x14ac:dyDescent="0.25"/>
  <cols>
    <col min="1" max="1" width="17.7109375" style="355" customWidth="1"/>
    <col min="2" max="2" width="80" style="356" customWidth="1"/>
    <col min="3" max="3" width="22.28515625" style="357" customWidth="1"/>
    <col min="4" max="4" width="12.28515625" style="4" bestFit="1" customWidth="1"/>
    <col min="5" max="16384" width="6.28515625" style="4"/>
  </cols>
  <sheetData>
    <row r="1" spans="1:3" s="331" customFormat="1" ht="20.65" customHeight="1" x14ac:dyDescent="0.25">
      <c r="A1" s="330" t="str">
        <f>Summary!A1</f>
        <v>THE NATIONAL ZOOLOGICAL GARDENS OF SOUTH AFRICA IN PRETORIA</v>
      </c>
      <c r="C1" s="332"/>
    </row>
    <row r="2" spans="1:3" s="331" customFormat="1" ht="20.65" customHeight="1" x14ac:dyDescent="0.25">
      <c r="A2" s="330" t="str">
        <f>'P and Gs'!A2:F2</f>
        <v>THE SOUTH AFRICAN NATIONAL BIODIVERSITY INSTITUTE (SANBI)</v>
      </c>
      <c r="C2" s="332"/>
    </row>
    <row r="3" spans="1:3" s="331" customFormat="1" ht="37.5" customHeight="1" x14ac:dyDescent="0.25">
      <c r="A3" s="491" t="s">
        <v>977</v>
      </c>
      <c r="B3" s="491"/>
      <c r="C3" s="491"/>
    </row>
    <row r="4" spans="1:3" s="335" customFormat="1" ht="13.5" customHeight="1" x14ac:dyDescent="0.25">
      <c r="A4" s="333"/>
      <c r="B4" s="333"/>
      <c r="C4" s="334"/>
    </row>
    <row r="5" spans="1:3" s="335" customFormat="1" ht="20.65" customHeight="1" x14ac:dyDescent="0.25">
      <c r="A5" s="330" t="s">
        <v>331</v>
      </c>
      <c r="C5" s="334"/>
    </row>
    <row r="6" spans="1:3" x14ac:dyDescent="0.25">
      <c r="A6" s="531"/>
      <c r="B6" s="532"/>
      <c r="C6" s="532"/>
    </row>
    <row r="7" spans="1:3" ht="33" customHeight="1" x14ac:dyDescent="0.25">
      <c r="A7" s="336" t="s">
        <v>91</v>
      </c>
      <c r="B7" s="337" t="s">
        <v>2</v>
      </c>
      <c r="C7" s="338" t="s">
        <v>3</v>
      </c>
    </row>
    <row r="8" spans="1:3" ht="17.649999999999999" customHeight="1" x14ac:dyDescent="0.25">
      <c r="A8" s="339"/>
      <c r="B8" s="340"/>
      <c r="C8" s="341"/>
    </row>
    <row r="9" spans="1:3" ht="18" customHeight="1" x14ac:dyDescent="0.25">
      <c r="A9" s="342" t="s">
        <v>183</v>
      </c>
      <c r="B9" s="343" t="s">
        <v>92</v>
      </c>
      <c r="C9" s="344"/>
    </row>
    <row r="10" spans="1:3" ht="18" customHeight="1" x14ac:dyDescent="0.25">
      <c r="A10" s="345"/>
      <c r="B10" s="346"/>
      <c r="C10" s="347"/>
    </row>
    <row r="11" spans="1:3" ht="18" customHeight="1" x14ac:dyDescent="0.25">
      <c r="A11" s="348" t="s">
        <v>188</v>
      </c>
      <c r="B11" s="343" t="s">
        <v>684</v>
      </c>
      <c r="C11" s="344"/>
    </row>
    <row r="12" spans="1:3" ht="18" customHeight="1" x14ac:dyDescent="0.25">
      <c r="A12" s="349"/>
      <c r="B12" s="346"/>
      <c r="C12" s="347"/>
    </row>
    <row r="13" spans="1:3" ht="18" customHeight="1" x14ac:dyDescent="0.25">
      <c r="A13" s="348" t="s">
        <v>191</v>
      </c>
      <c r="B13" s="343" t="s">
        <v>93</v>
      </c>
      <c r="C13" s="344"/>
    </row>
    <row r="14" spans="1:3" ht="18" customHeight="1" x14ac:dyDescent="0.25">
      <c r="A14" s="345"/>
      <c r="B14" s="350"/>
      <c r="C14" s="347"/>
    </row>
    <row r="15" spans="1:3" ht="18" customHeight="1" x14ac:dyDescent="0.25">
      <c r="A15" s="348" t="s">
        <v>193</v>
      </c>
      <c r="B15" s="343" t="s">
        <v>676</v>
      </c>
      <c r="C15" s="344"/>
    </row>
    <row r="16" spans="1:3" ht="18" customHeight="1" x14ac:dyDescent="0.25">
      <c r="A16" s="345"/>
      <c r="B16" s="350"/>
      <c r="C16" s="351"/>
    </row>
    <row r="17" spans="1:3" ht="18" customHeight="1" x14ac:dyDescent="0.25">
      <c r="A17" s="348" t="s">
        <v>196</v>
      </c>
      <c r="B17" s="343" t="s">
        <v>94</v>
      </c>
      <c r="C17" s="344"/>
    </row>
    <row r="18" spans="1:3" ht="18" customHeight="1" x14ac:dyDescent="0.25">
      <c r="A18" s="345"/>
      <c r="B18" s="350"/>
      <c r="C18" s="347"/>
    </row>
    <row r="19" spans="1:3" ht="18" customHeight="1" x14ac:dyDescent="0.25">
      <c r="A19" s="342" t="s">
        <v>324</v>
      </c>
      <c r="B19" s="343" t="s">
        <v>95</v>
      </c>
      <c r="C19" s="344"/>
    </row>
    <row r="20" spans="1:3" ht="18" customHeight="1" x14ac:dyDescent="0.25">
      <c r="A20" s="345"/>
      <c r="B20" s="350"/>
      <c r="C20" s="351"/>
    </row>
    <row r="21" spans="1:3" ht="18" customHeight="1" x14ac:dyDescent="0.25">
      <c r="A21" s="342" t="s">
        <v>325</v>
      </c>
      <c r="B21" s="343" t="s">
        <v>96</v>
      </c>
      <c r="C21" s="344"/>
    </row>
    <row r="22" spans="1:3" ht="18" customHeight="1" x14ac:dyDescent="0.25">
      <c r="A22" s="345"/>
      <c r="B22" s="346"/>
      <c r="C22" s="347"/>
    </row>
    <row r="23" spans="1:3" ht="18" customHeight="1" x14ac:dyDescent="0.25">
      <c r="A23" s="342" t="s">
        <v>326</v>
      </c>
      <c r="B23" s="343" t="s">
        <v>677</v>
      </c>
      <c r="C23" s="344"/>
    </row>
    <row r="24" spans="1:3" ht="18" customHeight="1" x14ac:dyDescent="0.25">
      <c r="A24" s="345"/>
      <c r="B24" s="346"/>
      <c r="C24" s="347"/>
    </row>
    <row r="25" spans="1:3" ht="18" customHeight="1" x14ac:dyDescent="0.25">
      <c r="A25" s="342" t="s">
        <v>327</v>
      </c>
      <c r="B25" s="343" t="s">
        <v>960</v>
      </c>
      <c r="C25" s="344"/>
    </row>
    <row r="26" spans="1:3" ht="18" customHeight="1" x14ac:dyDescent="0.25">
      <c r="A26" s="342"/>
      <c r="B26" s="343"/>
      <c r="C26" s="344"/>
    </row>
    <row r="27" spans="1:3" ht="27.4" customHeight="1" x14ac:dyDescent="0.25">
      <c r="A27" s="342" t="s">
        <v>328</v>
      </c>
      <c r="B27" s="343" t="s">
        <v>678</v>
      </c>
      <c r="C27" s="344"/>
    </row>
    <row r="28" spans="1:3" ht="18" customHeight="1" x14ac:dyDescent="0.25">
      <c r="A28" s="345"/>
      <c r="B28" s="350"/>
      <c r="C28" s="351"/>
    </row>
    <row r="29" spans="1:3" ht="18" customHeight="1" x14ac:dyDescent="0.25">
      <c r="A29" s="342" t="s">
        <v>329</v>
      </c>
      <c r="B29" s="343" t="s">
        <v>97</v>
      </c>
      <c r="C29" s="344"/>
    </row>
    <row r="30" spans="1:3" ht="18" customHeight="1" x14ac:dyDescent="0.25">
      <c r="A30" s="345"/>
      <c r="B30" s="350"/>
      <c r="C30" s="351"/>
    </row>
    <row r="31" spans="1:3" ht="18" customHeight="1" x14ac:dyDescent="0.25">
      <c r="A31" s="342" t="s">
        <v>330</v>
      </c>
      <c r="B31" s="343" t="s">
        <v>98</v>
      </c>
      <c r="C31" s="344"/>
    </row>
    <row r="32" spans="1:3" ht="18" customHeight="1" x14ac:dyDescent="0.25">
      <c r="A32" s="352"/>
      <c r="B32" s="346"/>
      <c r="C32" s="347"/>
    </row>
    <row r="33" spans="1:3" ht="18" customHeight="1" x14ac:dyDescent="0.25">
      <c r="A33" s="342" t="s">
        <v>681</v>
      </c>
      <c r="B33" s="343" t="s">
        <v>679</v>
      </c>
      <c r="C33" s="344"/>
    </row>
    <row r="34" spans="1:3" ht="18" customHeight="1" x14ac:dyDescent="0.25">
      <c r="A34" s="345"/>
      <c r="B34" s="346"/>
      <c r="C34" s="347"/>
    </row>
    <row r="35" spans="1:3" ht="18" customHeight="1" x14ac:dyDescent="0.25">
      <c r="A35" s="342" t="s">
        <v>682</v>
      </c>
      <c r="B35" s="343" t="s">
        <v>99</v>
      </c>
      <c r="C35" s="344"/>
    </row>
    <row r="36" spans="1:3" ht="18" customHeight="1" x14ac:dyDescent="0.25">
      <c r="A36" s="345"/>
      <c r="B36" s="350"/>
      <c r="C36" s="347"/>
    </row>
    <row r="37" spans="1:3" ht="18" customHeight="1" x14ac:dyDescent="0.25">
      <c r="A37" s="342" t="s">
        <v>683</v>
      </c>
      <c r="B37" s="343" t="s">
        <v>100</v>
      </c>
      <c r="C37" s="344"/>
    </row>
    <row r="38" spans="1:3" ht="18" customHeight="1" x14ac:dyDescent="0.25">
      <c r="A38" s="345"/>
      <c r="B38" s="350"/>
      <c r="C38" s="351"/>
    </row>
    <row r="39" spans="1:3" ht="18" customHeight="1" x14ac:dyDescent="0.25">
      <c r="A39" s="342" t="s">
        <v>685</v>
      </c>
      <c r="B39" s="343" t="s">
        <v>101</v>
      </c>
      <c r="C39" s="344"/>
    </row>
    <row r="40" spans="1:3" ht="18" customHeight="1" x14ac:dyDescent="0.25">
      <c r="A40" s="345"/>
      <c r="B40" s="350"/>
      <c r="C40" s="347"/>
    </row>
    <row r="41" spans="1:3" ht="18" customHeight="1" x14ac:dyDescent="0.25">
      <c r="A41" s="342" t="s">
        <v>958</v>
      </c>
      <c r="B41" s="343" t="s">
        <v>680</v>
      </c>
      <c r="C41" s="344"/>
    </row>
    <row r="42" spans="1:3" ht="18" customHeight="1" x14ac:dyDescent="0.25">
      <c r="A42" s="345"/>
      <c r="B42" s="350"/>
      <c r="C42" s="347"/>
    </row>
    <row r="43" spans="1:3" ht="18" customHeight="1" x14ac:dyDescent="0.25">
      <c r="A43" s="345"/>
      <c r="B43" s="346"/>
      <c r="C43" s="347"/>
    </row>
    <row r="44" spans="1:3" ht="18" customHeight="1" x14ac:dyDescent="0.25">
      <c r="A44" s="345"/>
      <c r="B44" s="346"/>
      <c r="C44" s="347"/>
    </row>
    <row r="45" spans="1:3" ht="18" customHeight="1" x14ac:dyDescent="0.25">
      <c r="A45" s="345"/>
      <c r="B45" s="346"/>
      <c r="C45" s="347"/>
    </row>
    <row r="46" spans="1:3" ht="18" customHeight="1" x14ac:dyDescent="0.25">
      <c r="A46" s="345"/>
      <c r="B46" s="346"/>
      <c r="C46" s="347"/>
    </row>
    <row r="47" spans="1:3" ht="18" customHeight="1" x14ac:dyDescent="0.25">
      <c r="A47" s="345"/>
      <c r="B47" s="350"/>
      <c r="C47" s="347"/>
    </row>
    <row r="48" spans="1:3" ht="18" customHeight="1" x14ac:dyDescent="0.25">
      <c r="A48" s="345"/>
      <c r="B48" s="350"/>
      <c r="C48" s="347"/>
    </row>
    <row r="49" spans="1:3" ht="18" customHeight="1" x14ac:dyDescent="0.25">
      <c r="A49" s="345"/>
      <c r="B49" s="350"/>
      <c r="C49" s="347"/>
    </row>
    <row r="50" spans="1:3" ht="18" customHeight="1" x14ac:dyDescent="0.25">
      <c r="A50" s="345"/>
      <c r="B50" s="353"/>
      <c r="C50" s="347"/>
    </row>
    <row r="51" spans="1:3" s="354" customFormat="1" x14ac:dyDescent="0.25">
      <c r="A51" s="345"/>
      <c r="B51" s="5" t="s">
        <v>54</v>
      </c>
      <c r="C51" s="6"/>
    </row>
    <row r="52" spans="1:3" ht="27" customHeight="1" x14ac:dyDescent="0.25">
      <c r="A52" s="336"/>
      <c r="B52" s="337" t="s">
        <v>102</v>
      </c>
      <c r="C52" s="338"/>
    </row>
    <row r="53" spans="1:3" s="354" customFormat="1" x14ac:dyDescent="0.25">
      <c r="A53" s="7"/>
      <c r="B53" s="8"/>
      <c r="C53" s="9"/>
    </row>
    <row r="184" ht="25.15" customHeight="1" x14ac:dyDescent="0.25"/>
    <row r="213" ht="27.4" customHeight="1" x14ac:dyDescent="0.25"/>
  </sheetData>
  <mergeCells count="2">
    <mergeCell ref="A6:C6"/>
    <mergeCell ref="A3:C3"/>
  </mergeCells>
  <pageMargins left="0.6692913385826772" right="0.51181102362204722" top="0.55118110236220474" bottom="0.55118110236220474" header="0.31496062992125984" footer="0.19685039370078741"/>
  <pageSetup paperSize="9" scale="75" firstPageNumber="101" fitToHeight="2" orientation="portrait" r:id="rId1"/>
  <headerFooter alignWithMargins="0">
    <oddFooter xml:space="preserve">&amp;C&amp;P&amp;R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U1817"/>
  <sheetViews>
    <sheetView view="pageBreakPreview" topLeftCell="A1740" zoomScaleNormal="110" zoomScaleSheetLayoutView="100" zoomScalePageLayoutView="60" workbookViewId="0">
      <selection activeCell="E1750" sqref="E1750:F1816"/>
    </sheetView>
  </sheetViews>
  <sheetFormatPr defaultColWidth="6.28515625" defaultRowHeight="15" x14ac:dyDescent="0.25"/>
  <cols>
    <col min="1" max="1" width="9.28515625" style="197" customWidth="1"/>
    <col min="2" max="2" width="73.42578125" style="198" customWidth="1"/>
    <col min="3" max="3" width="8.28515625" style="199" customWidth="1"/>
    <col min="4" max="4" width="8.7109375" style="200" customWidth="1"/>
    <col min="5" max="5" width="15.7109375" style="201" customWidth="1"/>
    <col min="6" max="6" width="16.7109375" style="201" customWidth="1"/>
    <col min="7" max="7" width="7.7109375" style="43" customWidth="1"/>
    <col min="8" max="11" width="6.28515625" style="43" bestFit="1" customWidth="1"/>
    <col min="12" max="12" width="10" style="44" bestFit="1" customWidth="1"/>
    <col min="13" max="21" width="6.28515625" style="43"/>
    <col min="22" max="16384" width="6.28515625" style="29"/>
  </cols>
  <sheetData>
    <row r="1" spans="1:21" s="115" customFormat="1" ht="20.65" customHeight="1" x14ac:dyDescent="0.25">
      <c r="A1" s="114" t="str">
        <f>'Building Works Summary'!A1</f>
        <v>THE NATIONAL ZOOLOGICAL GARDENS OF SOUTH AFRICA IN PRETORIA</v>
      </c>
      <c r="C1" s="116"/>
      <c r="D1" s="116"/>
      <c r="E1" s="117"/>
      <c r="F1" s="117"/>
      <c r="G1" s="118"/>
      <c r="H1" s="118"/>
      <c r="I1" s="118"/>
      <c r="J1" s="118"/>
      <c r="K1" s="118"/>
      <c r="L1" s="118"/>
      <c r="M1" s="118"/>
      <c r="N1" s="118"/>
      <c r="O1" s="118"/>
      <c r="P1" s="118"/>
      <c r="Q1" s="118"/>
      <c r="R1" s="118"/>
      <c r="S1" s="118"/>
      <c r="T1" s="118"/>
      <c r="U1" s="118"/>
    </row>
    <row r="2" spans="1:21" s="115" customFormat="1" ht="20.65" customHeight="1" x14ac:dyDescent="0.25">
      <c r="A2" s="535" t="str">
        <f>'Building Works Summary'!A2</f>
        <v>THE SOUTH AFRICAN NATIONAL BIODIVERSITY INSTITUTE (SANBI)</v>
      </c>
      <c r="B2" s="535"/>
      <c r="C2" s="535"/>
      <c r="D2" s="535"/>
      <c r="E2" s="535"/>
      <c r="F2" s="117"/>
      <c r="G2" s="118"/>
      <c r="H2" s="118"/>
      <c r="I2" s="118"/>
      <c r="J2" s="118"/>
      <c r="K2" s="118"/>
      <c r="L2" s="118"/>
      <c r="M2" s="118"/>
      <c r="N2" s="118"/>
      <c r="O2" s="118"/>
      <c r="P2" s="118"/>
      <c r="Q2" s="118"/>
      <c r="R2" s="118"/>
      <c r="S2" s="118"/>
      <c r="T2" s="118"/>
      <c r="U2" s="118"/>
    </row>
    <row r="3" spans="1:21" s="115" customFormat="1" ht="39" customHeight="1" x14ac:dyDescent="0.25">
      <c r="A3" s="491" t="str">
        <f>'Building Works Summary'!A3</f>
        <v xml:space="preserve">THE DESIGN, UPGRADE AND RECONSTRUCTION OF THE AQUARIUM AND ASSOCIATED TANKS, REPTILE PARK AND OUTDOOR AQUATIC POOLS </v>
      </c>
      <c r="B3" s="491"/>
      <c r="C3" s="491"/>
      <c r="D3" s="491"/>
      <c r="E3" s="491"/>
      <c r="F3" s="117"/>
      <c r="G3" s="118"/>
      <c r="H3" s="118"/>
      <c r="I3" s="118"/>
      <c r="J3" s="118"/>
      <c r="K3" s="118"/>
      <c r="L3" s="118"/>
      <c r="M3" s="118"/>
      <c r="N3" s="118"/>
      <c r="O3" s="118"/>
      <c r="P3" s="118"/>
      <c r="Q3" s="118"/>
      <c r="R3" s="118"/>
      <c r="S3" s="118"/>
      <c r="T3" s="118"/>
      <c r="U3" s="118"/>
    </row>
    <row r="4" spans="1:21" s="115" customFormat="1" ht="18" customHeight="1" x14ac:dyDescent="0.25">
      <c r="A4" s="115" t="s">
        <v>276</v>
      </c>
      <c r="C4" s="116"/>
      <c r="D4" s="119"/>
      <c r="E4" s="117"/>
      <c r="F4" s="117"/>
      <c r="G4" s="118"/>
      <c r="H4" s="118"/>
      <c r="I4" s="118"/>
      <c r="J4" s="118"/>
      <c r="K4" s="118"/>
      <c r="L4" s="118"/>
      <c r="M4" s="118"/>
      <c r="N4" s="118"/>
      <c r="O4" s="118"/>
      <c r="P4" s="118"/>
      <c r="Q4" s="118"/>
      <c r="R4" s="118"/>
      <c r="S4" s="118"/>
      <c r="T4" s="118"/>
      <c r="U4" s="118"/>
    </row>
    <row r="5" spans="1:21" x14ac:dyDescent="0.25">
      <c r="A5" s="533"/>
      <c r="B5" s="534"/>
      <c r="C5" s="534"/>
      <c r="D5" s="534"/>
      <c r="E5" s="534"/>
      <c r="F5" s="534"/>
    </row>
    <row r="6" spans="1:21" ht="33" customHeight="1" x14ac:dyDescent="0.25">
      <c r="A6" s="120" t="s">
        <v>91</v>
      </c>
      <c r="B6" s="121" t="s">
        <v>2</v>
      </c>
      <c r="C6" s="122" t="s">
        <v>16</v>
      </c>
      <c r="D6" s="123" t="s">
        <v>89</v>
      </c>
      <c r="E6" s="124" t="s">
        <v>17</v>
      </c>
      <c r="F6" s="125" t="s">
        <v>3</v>
      </c>
    </row>
    <row r="7" spans="1:21" x14ac:dyDescent="0.25">
      <c r="A7" s="126"/>
      <c r="B7" s="127"/>
      <c r="C7" s="128"/>
      <c r="D7" s="129"/>
      <c r="E7" s="130"/>
      <c r="F7" s="130"/>
    </row>
    <row r="8" spans="1:21" x14ac:dyDescent="0.25">
      <c r="A8" s="35"/>
      <c r="B8" s="36" t="s">
        <v>103</v>
      </c>
      <c r="C8" s="35"/>
      <c r="D8" s="35"/>
      <c r="E8" s="131"/>
      <c r="F8" s="132" t="str">
        <f>IF(OR(AND(D8="Prov",E8="Sum"),(E8="PC Sum")),". . . . . . . . .00",IF(ISERR(D8*E8),"",IF(D8*E8=0,"",ROUND(D8*E8,2))))</f>
        <v/>
      </c>
    </row>
    <row r="9" spans="1:21" x14ac:dyDescent="0.25">
      <c r="A9" s="35"/>
      <c r="B9" s="36"/>
      <c r="C9" s="35"/>
      <c r="D9" s="35"/>
      <c r="E9" s="131"/>
      <c r="F9" s="132"/>
    </row>
    <row r="10" spans="1:21" x14ac:dyDescent="0.25">
      <c r="A10" s="35"/>
      <c r="B10" s="36" t="s">
        <v>104</v>
      </c>
      <c r="C10" s="35"/>
      <c r="D10" s="35"/>
      <c r="E10" s="131"/>
      <c r="F10" s="132" t="str">
        <f t="shared" ref="F10:F62" si="0">IF(OR(AND(D10="Prov",E10="Sum"),(E10="PC Sum")),". . . . . . . . .00",IF(ISERR(D10*E10),"",IF(D10*E10=0,"",ROUND(D10*E10,2))))</f>
        <v/>
      </c>
    </row>
    <row r="11" spans="1:21" x14ac:dyDescent="0.25">
      <c r="A11" s="35"/>
      <c r="B11" s="36"/>
      <c r="C11" s="35"/>
      <c r="D11" s="35"/>
      <c r="E11" s="131"/>
      <c r="F11" s="132" t="str">
        <f t="shared" si="0"/>
        <v/>
      </c>
    </row>
    <row r="12" spans="1:21" x14ac:dyDescent="0.25">
      <c r="A12" s="35"/>
      <c r="B12" s="36" t="s">
        <v>105</v>
      </c>
      <c r="C12" s="35"/>
      <c r="D12" s="35"/>
      <c r="E12" s="131"/>
      <c r="F12" s="132" t="str">
        <f>IF(OR(AND(D12="Prov",E12="Sum"),(E12="PC Sum")),". . . . . . . . .00",IF(ISERR(D12*E12),"",IF(D12*E12=0,"",ROUND(D12*E12,2))))</f>
        <v/>
      </c>
      <c r="L12" s="133"/>
    </row>
    <row r="13" spans="1:21" x14ac:dyDescent="0.25">
      <c r="A13" s="35"/>
      <c r="B13" s="36"/>
      <c r="C13" s="35"/>
      <c r="D13" s="35"/>
      <c r="E13" s="131"/>
      <c r="F13" s="132" t="str">
        <f>IF(OR(AND(D13="Prov",E13="Sum"),(E13="PC Sum")),". . . . . . . . .00",IF(ISERR(D13*E13),"",IF(D13*E13=0,"",ROUND(D13*E13,2))))</f>
        <v/>
      </c>
      <c r="L13" s="133"/>
    </row>
    <row r="14" spans="1:21" ht="57" x14ac:dyDescent="0.25">
      <c r="A14" s="35"/>
      <c r="B14" s="34" t="s">
        <v>106</v>
      </c>
      <c r="C14" s="35"/>
      <c r="D14" s="35"/>
      <c r="E14" s="131"/>
      <c r="F14" s="132" t="str">
        <f>IF(OR(AND(D14="Prov",E14="Sum"),(E14="PC Sum")),". . . . . . . . .00",IF(ISERR(D14*E14),"",IF(D14*E14=0,"",ROUND(D14*E14,2))))</f>
        <v/>
      </c>
      <c r="L14" s="133"/>
    </row>
    <row r="15" spans="1:21" x14ac:dyDescent="0.25">
      <c r="A15" s="35"/>
      <c r="B15" s="36"/>
      <c r="C15" s="35"/>
      <c r="D15" s="35"/>
      <c r="E15" s="131"/>
      <c r="F15" s="132" t="str">
        <f>IF(OR(AND(D15="Prov",E15="Sum"),(E15="PC Sum")),". . . . . . . . .00",IF(ISERR(D15*E15),"",IF(D15*E15=0,"",ROUND(D15*E15,2))))</f>
        <v/>
      </c>
      <c r="L15" s="133"/>
    </row>
    <row r="16" spans="1:21" x14ac:dyDescent="0.25">
      <c r="A16" s="33" t="s">
        <v>183</v>
      </c>
      <c r="B16" s="134" t="s">
        <v>107</v>
      </c>
      <c r="C16" s="135"/>
      <c r="D16" s="136"/>
      <c r="E16" s="137"/>
      <c r="F16" s="132" t="str">
        <f t="shared" si="0"/>
        <v/>
      </c>
      <c r="L16" s="133"/>
    </row>
    <row r="17" spans="1:12" x14ac:dyDescent="0.25">
      <c r="A17" s="33"/>
      <c r="B17" s="134"/>
      <c r="C17" s="135"/>
      <c r="D17" s="136"/>
      <c r="E17" s="137"/>
      <c r="F17" s="132" t="str">
        <f t="shared" si="0"/>
        <v/>
      </c>
      <c r="L17" s="133"/>
    </row>
    <row r="18" spans="1:12" ht="30" x14ac:dyDescent="0.25">
      <c r="A18" s="33" t="s">
        <v>184</v>
      </c>
      <c r="B18" s="30" t="s">
        <v>108</v>
      </c>
      <c r="C18" s="31"/>
      <c r="D18" s="31"/>
      <c r="E18" s="137"/>
      <c r="F18" s="132" t="str">
        <f t="shared" si="0"/>
        <v/>
      </c>
      <c r="L18" s="133"/>
    </row>
    <row r="19" spans="1:12" x14ac:dyDescent="0.25">
      <c r="A19" s="33"/>
      <c r="B19" s="34"/>
      <c r="C19" s="31"/>
      <c r="D19" s="31"/>
      <c r="E19" s="137"/>
      <c r="F19" s="132"/>
      <c r="L19" s="133"/>
    </row>
    <row r="20" spans="1:12" x14ac:dyDescent="0.25">
      <c r="A20" s="33" t="s">
        <v>185</v>
      </c>
      <c r="B20" s="34" t="s">
        <v>547</v>
      </c>
      <c r="C20" s="31" t="s">
        <v>110</v>
      </c>
      <c r="D20" s="31">
        <v>274</v>
      </c>
      <c r="E20" s="137"/>
      <c r="F20" s="132"/>
      <c r="G20" s="43">
        <f>110+98</f>
        <v>208</v>
      </c>
      <c r="I20" s="43">
        <v>66</v>
      </c>
      <c r="L20" s="133">
        <f t="shared" ref="L20:L55" si="1">SUM(G20:K20)</f>
        <v>274</v>
      </c>
    </row>
    <row r="21" spans="1:12" x14ac:dyDescent="0.25">
      <c r="A21" s="33"/>
      <c r="B21" s="34"/>
      <c r="C21" s="31"/>
      <c r="D21" s="31"/>
      <c r="E21" s="137"/>
      <c r="F21" s="132"/>
      <c r="L21" s="133">
        <f t="shared" si="1"/>
        <v>0</v>
      </c>
    </row>
    <row r="22" spans="1:12" x14ac:dyDescent="0.25">
      <c r="A22" s="33" t="s">
        <v>986</v>
      </c>
      <c r="B22" s="34" t="s">
        <v>339</v>
      </c>
      <c r="C22" s="31" t="s">
        <v>110</v>
      </c>
      <c r="D22" s="31">
        <v>60</v>
      </c>
      <c r="E22" s="137"/>
      <c r="F22" s="132"/>
      <c r="I22" s="43">
        <v>60</v>
      </c>
      <c r="L22" s="133">
        <f t="shared" si="1"/>
        <v>60</v>
      </c>
    </row>
    <row r="23" spans="1:12" x14ac:dyDescent="0.25">
      <c r="A23" s="33"/>
      <c r="B23" s="34"/>
      <c r="C23" s="31"/>
      <c r="D23" s="31"/>
      <c r="E23" s="137"/>
      <c r="F23" s="132"/>
      <c r="L23" s="133">
        <f t="shared" si="1"/>
        <v>0</v>
      </c>
    </row>
    <row r="24" spans="1:12" x14ac:dyDescent="0.25">
      <c r="A24" s="33" t="s">
        <v>987</v>
      </c>
      <c r="B24" s="34" t="s">
        <v>435</v>
      </c>
      <c r="C24" s="31" t="s">
        <v>109</v>
      </c>
      <c r="D24" s="31">
        <v>175</v>
      </c>
      <c r="E24" s="137"/>
      <c r="F24" s="132"/>
      <c r="I24" s="43">
        <v>175</v>
      </c>
      <c r="L24" s="133">
        <f t="shared" si="1"/>
        <v>175</v>
      </c>
    </row>
    <row r="25" spans="1:12" x14ac:dyDescent="0.25">
      <c r="A25" s="33"/>
      <c r="B25" s="138"/>
      <c r="C25" s="135"/>
      <c r="D25" s="136"/>
      <c r="E25" s="137"/>
      <c r="F25" s="132"/>
      <c r="L25" s="133">
        <f t="shared" si="1"/>
        <v>0</v>
      </c>
    </row>
    <row r="26" spans="1:12" x14ac:dyDescent="0.25">
      <c r="A26" s="33" t="s">
        <v>186</v>
      </c>
      <c r="B26" s="30" t="s">
        <v>562</v>
      </c>
      <c r="C26" s="135"/>
      <c r="D26" s="136"/>
      <c r="E26" s="137"/>
      <c r="F26" s="132"/>
      <c r="L26" s="133">
        <f t="shared" si="1"/>
        <v>0</v>
      </c>
    </row>
    <row r="27" spans="1:12" x14ac:dyDescent="0.25">
      <c r="A27" s="33"/>
      <c r="B27" s="30"/>
      <c r="C27" s="135"/>
      <c r="D27" s="136"/>
      <c r="E27" s="137"/>
      <c r="F27" s="132"/>
      <c r="L27" s="133">
        <f t="shared" si="1"/>
        <v>0</v>
      </c>
    </row>
    <row r="28" spans="1:12" x14ac:dyDescent="0.25">
      <c r="A28" s="33" t="s">
        <v>187</v>
      </c>
      <c r="B28" s="34" t="s">
        <v>561</v>
      </c>
      <c r="C28" s="31" t="s">
        <v>110</v>
      </c>
      <c r="D28" s="31">
        <v>32</v>
      </c>
      <c r="E28" s="137"/>
      <c r="F28" s="132"/>
      <c r="G28" s="43">
        <v>12</v>
      </c>
      <c r="J28" s="43">
        <v>20</v>
      </c>
      <c r="L28" s="133">
        <f t="shared" si="1"/>
        <v>32</v>
      </c>
    </row>
    <row r="29" spans="1:12" x14ac:dyDescent="0.25">
      <c r="A29" s="33"/>
      <c r="B29" s="138"/>
      <c r="C29" s="135"/>
      <c r="D29" s="136"/>
      <c r="E29" s="137"/>
      <c r="F29" s="132"/>
      <c r="L29" s="133">
        <f t="shared" si="1"/>
        <v>0</v>
      </c>
    </row>
    <row r="30" spans="1:12" ht="30" x14ac:dyDescent="0.25">
      <c r="A30" s="33" t="s">
        <v>278</v>
      </c>
      <c r="B30" s="30" t="s">
        <v>111</v>
      </c>
      <c r="C30" s="135"/>
      <c r="D30" s="136"/>
      <c r="E30" s="137"/>
      <c r="F30" s="132"/>
      <c r="L30" s="133">
        <f t="shared" si="1"/>
        <v>0</v>
      </c>
    </row>
    <row r="31" spans="1:12" x14ac:dyDescent="0.25">
      <c r="A31" s="33"/>
      <c r="B31" s="138"/>
      <c r="C31" s="135"/>
      <c r="D31" s="136"/>
      <c r="E31" s="137"/>
      <c r="F31" s="132"/>
      <c r="L31" s="133">
        <f t="shared" si="1"/>
        <v>0</v>
      </c>
    </row>
    <row r="32" spans="1:12" x14ac:dyDescent="0.25">
      <c r="A32" s="33" t="s">
        <v>277</v>
      </c>
      <c r="B32" s="34" t="s">
        <v>604</v>
      </c>
      <c r="C32" s="31" t="s">
        <v>110</v>
      </c>
      <c r="D32" s="31">
        <v>113</v>
      </c>
      <c r="E32" s="137"/>
      <c r="F32" s="132"/>
      <c r="I32" s="43">
        <v>113</v>
      </c>
      <c r="L32" s="133">
        <f t="shared" si="1"/>
        <v>113</v>
      </c>
    </row>
    <row r="33" spans="1:12" x14ac:dyDescent="0.25">
      <c r="A33" s="33"/>
      <c r="B33" s="138"/>
      <c r="C33" s="135"/>
      <c r="D33" s="136"/>
      <c r="E33" s="137"/>
      <c r="F33" s="132"/>
      <c r="L33" s="133">
        <f t="shared" si="1"/>
        <v>0</v>
      </c>
    </row>
    <row r="34" spans="1:12" x14ac:dyDescent="0.25">
      <c r="A34" s="33" t="s">
        <v>279</v>
      </c>
      <c r="B34" s="34" t="s">
        <v>336</v>
      </c>
      <c r="C34" s="31" t="s">
        <v>110</v>
      </c>
      <c r="D34" s="31">
        <v>152</v>
      </c>
      <c r="E34" s="137"/>
      <c r="F34" s="132"/>
      <c r="G34" s="43">
        <v>17</v>
      </c>
      <c r="I34" s="43">
        <v>135</v>
      </c>
      <c r="L34" s="133">
        <f t="shared" si="1"/>
        <v>152</v>
      </c>
    </row>
    <row r="35" spans="1:12" x14ac:dyDescent="0.25">
      <c r="A35" s="33"/>
      <c r="B35" s="34"/>
      <c r="C35" s="31"/>
      <c r="D35" s="31"/>
      <c r="E35" s="137"/>
      <c r="F35" s="132"/>
      <c r="L35" s="133">
        <f t="shared" si="1"/>
        <v>0</v>
      </c>
    </row>
    <row r="36" spans="1:12" x14ac:dyDescent="0.25">
      <c r="A36" s="33" t="s">
        <v>280</v>
      </c>
      <c r="B36" s="34" t="s">
        <v>337</v>
      </c>
      <c r="C36" s="31" t="s">
        <v>112</v>
      </c>
      <c r="D36" s="31">
        <v>88</v>
      </c>
      <c r="E36" s="137"/>
      <c r="F36" s="132"/>
      <c r="G36" s="43">
        <f>16+42+30</f>
        <v>88</v>
      </c>
      <c r="L36" s="133">
        <f t="shared" si="1"/>
        <v>88</v>
      </c>
    </row>
    <row r="37" spans="1:12" x14ac:dyDescent="0.25">
      <c r="A37" s="33"/>
      <c r="B37" s="34"/>
      <c r="C37" s="31"/>
      <c r="D37" s="31"/>
      <c r="E37" s="137"/>
      <c r="F37" s="132"/>
      <c r="L37" s="133">
        <f t="shared" si="1"/>
        <v>0</v>
      </c>
    </row>
    <row r="38" spans="1:12" x14ac:dyDescent="0.25">
      <c r="A38" s="33" t="s">
        <v>988</v>
      </c>
      <c r="B38" s="34" t="s">
        <v>554</v>
      </c>
      <c r="C38" s="31" t="s">
        <v>110</v>
      </c>
      <c r="D38" s="31">
        <v>96</v>
      </c>
      <c r="E38" s="137"/>
      <c r="F38" s="132"/>
      <c r="G38" s="43">
        <v>32</v>
      </c>
      <c r="I38" s="43">
        <v>64</v>
      </c>
      <c r="L38" s="133">
        <f t="shared" si="1"/>
        <v>96</v>
      </c>
    </row>
    <row r="39" spans="1:12" x14ac:dyDescent="0.25">
      <c r="A39" s="33"/>
      <c r="B39" s="138"/>
      <c r="C39" s="135"/>
      <c r="D39" s="136"/>
      <c r="E39" s="137"/>
      <c r="F39" s="132"/>
      <c r="L39" s="133">
        <f t="shared" si="1"/>
        <v>0</v>
      </c>
    </row>
    <row r="40" spans="1:12" x14ac:dyDescent="0.25">
      <c r="A40" s="33" t="s">
        <v>989</v>
      </c>
      <c r="B40" s="34" t="s">
        <v>338</v>
      </c>
      <c r="C40" s="31" t="s">
        <v>110</v>
      </c>
      <c r="D40" s="31">
        <v>50</v>
      </c>
      <c r="E40" s="137"/>
      <c r="F40" s="132"/>
      <c r="G40" s="43">
        <v>34</v>
      </c>
      <c r="I40" s="43">
        <v>16</v>
      </c>
      <c r="L40" s="133">
        <f t="shared" si="1"/>
        <v>50</v>
      </c>
    </row>
    <row r="41" spans="1:12" x14ac:dyDescent="0.25">
      <c r="A41" s="33"/>
      <c r="B41" s="30"/>
      <c r="C41" s="31"/>
      <c r="D41" s="31"/>
      <c r="E41" s="137"/>
      <c r="F41" s="132"/>
      <c r="L41" s="133">
        <f t="shared" si="1"/>
        <v>0</v>
      </c>
    </row>
    <row r="42" spans="1:12" ht="30" x14ac:dyDescent="0.25">
      <c r="A42" s="33" t="s">
        <v>281</v>
      </c>
      <c r="B42" s="30" t="s">
        <v>113</v>
      </c>
      <c r="C42" s="31"/>
      <c r="D42" s="31"/>
      <c r="E42" s="137"/>
      <c r="F42" s="132"/>
      <c r="L42" s="133">
        <f t="shared" si="1"/>
        <v>0</v>
      </c>
    </row>
    <row r="43" spans="1:12" x14ac:dyDescent="0.25">
      <c r="A43" s="33"/>
      <c r="B43" s="30"/>
      <c r="C43" s="31"/>
      <c r="D43" s="31"/>
      <c r="E43" s="137"/>
      <c r="F43" s="132"/>
      <c r="L43" s="133">
        <f t="shared" si="1"/>
        <v>0</v>
      </c>
    </row>
    <row r="44" spans="1:12" x14ac:dyDescent="0.25">
      <c r="A44" s="33" t="s">
        <v>282</v>
      </c>
      <c r="B44" s="34" t="s">
        <v>340</v>
      </c>
      <c r="C44" s="31" t="s">
        <v>114</v>
      </c>
      <c r="D44" s="31">
        <v>1</v>
      </c>
      <c r="E44" s="137"/>
      <c r="F44" s="132"/>
      <c r="G44" s="43">
        <v>1</v>
      </c>
      <c r="L44" s="133">
        <f t="shared" si="1"/>
        <v>1</v>
      </c>
    </row>
    <row r="45" spans="1:12" x14ac:dyDescent="0.25">
      <c r="A45" s="33"/>
      <c r="B45" s="34"/>
      <c r="C45" s="31"/>
      <c r="D45" s="31"/>
      <c r="E45" s="137"/>
      <c r="F45" s="132"/>
      <c r="L45" s="133">
        <f t="shared" si="1"/>
        <v>0</v>
      </c>
    </row>
    <row r="46" spans="1:12" x14ac:dyDescent="0.25">
      <c r="A46" s="33" t="s">
        <v>990</v>
      </c>
      <c r="B46" s="34" t="s">
        <v>605</v>
      </c>
      <c r="C46" s="31" t="s">
        <v>114</v>
      </c>
      <c r="D46" s="31">
        <v>1</v>
      </c>
      <c r="E46" s="137"/>
      <c r="F46" s="132"/>
      <c r="I46" s="43">
        <v>1</v>
      </c>
      <c r="L46" s="133">
        <f t="shared" si="1"/>
        <v>1</v>
      </c>
    </row>
    <row r="47" spans="1:12" x14ac:dyDescent="0.25">
      <c r="A47" s="33"/>
      <c r="B47" s="34"/>
      <c r="C47" s="31"/>
      <c r="D47" s="31"/>
      <c r="E47" s="137"/>
      <c r="F47" s="132"/>
      <c r="L47" s="133">
        <f t="shared" si="1"/>
        <v>0</v>
      </c>
    </row>
    <row r="48" spans="1:12" x14ac:dyDescent="0.25">
      <c r="A48" s="33" t="s">
        <v>991</v>
      </c>
      <c r="B48" s="34" t="s">
        <v>599</v>
      </c>
      <c r="C48" s="31" t="s">
        <v>114</v>
      </c>
      <c r="D48" s="31">
        <v>1</v>
      </c>
      <c r="E48" s="137"/>
      <c r="F48" s="132"/>
      <c r="I48" s="43">
        <v>1</v>
      </c>
      <c r="L48" s="133">
        <f t="shared" si="1"/>
        <v>1</v>
      </c>
    </row>
    <row r="49" spans="1:21" x14ac:dyDescent="0.25">
      <c r="A49" s="33"/>
      <c r="B49" s="138"/>
      <c r="C49" s="135"/>
      <c r="D49" s="136"/>
      <c r="E49" s="137"/>
      <c r="F49" s="132"/>
      <c r="L49" s="133">
        <f t="shared" si="1"/>
        <v>0</v>
      </c>
    </row>
    <row r="50" spans="1:21" ht="28.5" x14ac:dyDescent="0.25">
      <c r="A50" s="33" t="s">
        <v>992</v>
      </c>
      <c r="B50" s="34" t="s">
        <v>341</v>
      </c>
      <c r="C50" s="31" t="s">
        <v>114</v>
      </c>
      <c r="D50" s="31">
        <v>1</v>
      </c>
      <c r="E50" s="137"/>
      <c r="F50" s="132"/>
      <c r="G50" s="43">
        <v>1</v>
      </c>
      <c r="L50" s="133">
        <f t="shared" si="1"/>
        <v>1</v>
      </c>
    </row>
    <row r="51" spans="1:21" x14ac:dyDescent="0.25">
      <c r="A51" s="33"/>
      <c r="B51" s="34"/>
      <c r="C51" s="31"/>
      <c r="D51" s="31"/>
      <c r="E51" s="137"/>
      <c r="F51" s="132"/>
      <c r="L51" s="133"/>
    </row>
    <row r="52" spans="1:21" x14ac:dyDescent="0.25">
      <c r="A52" s="33" t="s">
        <v>993</v>
      </c>
      <c r="B52" s="34" t="s">
        <v>548</v>
      </c>
      <c r="C52" s="31" t="s">
        <v>114</v>
      </c>
      <c r="D52" s="31">
        <v>1</v>
      </c>
      <c r="E52" s="137"/>
      <c r="F52" s="132"/>
      <c r="G52" s="43">
        <v>1</v>
      </c>
      <c r="L52" s="133">
        <f>SUM(G52:K52)</f>
        <v>1</v>
      </c>
    </row>
    <row r="53" spans="1:21" x14ac:dyDescent="0.25">
      <c r="A53" s="33"/>
      <c r="B53" s="34"/>
      <c r="C53" s="31"/>
      <c r="D53" s="31"/>
      <c r="E53" s="137"/>
      <c r="F53" s="132"/>
      <c r="L53" s="133">
        <f>SUM(G53:K53)</f>
        <v>0</v>
      </c>
    </row>
    <row r="54" spans="1:21" x14ac:dyDescent="0.25">
      <c r="A54" s="33" t="s">
        <v>994</v>
      </c>
      <c r="B54" s="34" t="s">
        <v>549</v>
      </c>
      <c r="C54" s="31" t="s">
        <v>112</v>
      </c>
      <c r="D54" s="31">
        <v>18</v>
      </c>
      <c r="E54" s="137"/>
      <c r="F54" s="132"/>
      <c r="G54" s="43">
        <v>18</v>
      </c>
      <c r="L54" s="133">
        <f>SUM(G54:K54)</f>
        <v>18</v>
      </c>
    </row>
    <row r="55" spans="1:21" x14ac:dyDescent="0.25">
      <c r="A55" s="33"/>
      <c r="B55" s="34"/>
      <c r="C55" s="31"/>
      <c r="D55" s="31"/>
      <c r="E55" s="137"/>
      <c r="F55" s="132"/>
      <c r="L55" s="133">
        <f t="shared" si="1"/>
        <v>0</v>
      </c>
    </row>
    <row r="56" spans="1:21" x14ac:dyDescent="0.25">
      <c r="A56" s="33"/>
      <c r="B56" s="34"/>
      <c r="C56" s="31"/>
      <c r="D56" s="31"/>
      <c r="E56" s="137"/>
      <c r="F56" s="132"/>
      <c r="L56" s="133"/>
    </row>
    <row r="57" spans="1:21" x14ac:dyDescent="0.25">
      <c r="A57" s="33"/>
      <c r="B57" s="34"/>
      <c r="C57" s="31"/>
      <c r="D57" s="31"/>
      <c r="E57" s="137"/>
      <c r="F57" s="132"/>
      <c r="L57" s="133"/>
    </row>
    <row r="58" spans="1:21" x14ac:dyDescent="0.25">
      <c r="A58" s="33"/>
      <c r="B58" s="34"/>
      <c r="C58" s="31"/>
      <c r="D58" s="31"/>
      <c r="E58" s="137"/>
      <c r="F58" s="132"/>
      <c r="L58" s="133"/>
    </row>
    <row r="59" spans="1:21" x14ac:dyDescent="0.25">
      <c r="A59" s="33"/>
      <c r="B59" s="34"/>
      <c r="C59" s="31"/>
      <c r="D59" s="31"/>
      <c r="E59" s="137"/>
      <c r="F59" s="132"/>
      <c r="L59" s="133"/>
    </row>
    <row r="60" spans="1:21" x14ac:dyDescent="0.25">
      <c r="A60" s="33"/>
      <c r="B60" s="34"/>
      <c r="C60" s="31"/>
      <c r="D60" s="31"/>
      <c r="E60" s="137"/>
      <c r="F60" s="132"/>
      <c r="L60" s="133"/>
    </row>
    <row r="61" spans="1:21" x14ac:dyDescent="0.25">
      <c r="A61" s="33"/>
      <c r="B61" s="34"/>
      <c r="C61" s="31"/>
      <c r="D61" s="31"/>
      <c r="E61" s="137"/>
      <c r="F61" s="132"/>
      <c r="L61" s="133"/>
    </row>
    <row r="62" spans="1:21" x14ac:dyDescent="0.25">
      <c r="A62" s="33"/>
      <c r="B62" s="34"/>
      <c r="C62" s="31"/>
      <c r="D62" s="31"/>
      <c r="E62" s="137"/>
      <c r="F62" s="132" t="str">
        <f t="shared" si="0"/>
        <v/>
      </c>
      <c r="L62" s="133">
        <f t="shared" ref="L62:L79" si="2">SUM(G62:K62)</f>
        <v>0</v>
      </c>
    </row>
    <row r="63" spans="1:21" s="140" customFormat="1" x14ac:dyDescent="0.25">
      <c r="A63" s="10"/>
      <c r="B63" s="11" t="s">
        <v>54</v>
      </c>
      <c r="C63" s="10"/>
      <c r="D63" s="10"/>
      <c r="E63" s="12"/>
      <c r="F63" s="12"/>
      <c r="G63" s="139"/>
      <c r="H63" s="139"/>
      <c r="I63" s="139"/>
      <c r="J63" s="139"/>
      <c r="K63" s="139"/>
      <c r="L63" s="133">
        <f t="shared" si="2"/>
        <v>0</v>
      </c>
      <c r="M63" s="139"/>
      <c r="N63" s="139"/>
      <c r="O63" s="139"/>
      <c r="P63" s="139"/>
      <c r="Q63" s="139"/>
      <c r="R63" s="139"/>
      <c r="S63" s="139"/>
      <c r="T63" s="139"/>
      <c r="U63" s="139"/>
    </row>
    <row r="64" spans="1:21" s="140" customFormat="1" ht="22.15" customHeight="1" x14ac:dyDescent="0.25">
      <c r="A64" s="13"/>
      <c r="B64" s="14" t="s">
        <v>115</v>
      </c>
      <c r="C64" s="13"/>
      <c r="D64" s="13"/>
      <c r="E64" s="15"/>
      <c r="F64" s="16"/>
      <c r="G64" s="139"/>
      <c r="H64" s="139"/>
      <c r="I64" s="139"/>
      <c r="J64" s="139"/>
      <c r="K64" s="139"/>
      <c r="L64" s="133">
        <f t="shared" si="2"/>
        <v>0</v>
      </c>
      <c r="M64" s="139"/>
      <c r="N64" s="139"/>
      <c r="O64" s="139"/>
      <c r="P64" s="139"/>
      <c r="Q64" s="139"/>
      <c r="R64" s="139"/>
      <c r="S64" s="139"/>
      <c r="T64" s="139"/>
      <c r="U64" s="139"/>
    </row>
    <row r="65" spans="1:21" s="140" customFormat="1" x14ac:dyDescent="0.25">
      <c r="A65" s="45"/>
      <c r="B65" s="46"/>
      <c r="C65" s="45"/>
      <c r="D65" s="45"/>
      <c r="E65" s="47"/>
      <c r="F65" s="47"/>
      <c r="G65" s="139"/>
      <c r="H65" s="139"/>
      <c r="I65" s="139"/>
      <c r="J65" s="139"/>
      <c r="K65" s="139"/>
      <c r="L65" s="133">
        <f t="shared" si="2"/>
        <v>0</v>
      </c>
      <c r="M65" s="139"/>
      <c r="N65" s="139"/>
      <c r="O65" s="139"/>
      <c r="P65" s="139"/>
      <c r="Q65" s="139"/>
      <c r="R65" s="139"/>
      <c r="S65" s="139"/>
      <c r="T65" s="139"/>
      <c r="U65" s="139"/>
    </row>
    <row r="66" spans="1:21" s="140" customFormat="1" x14ac:dyDescent="0.25">
      <c r="A66" s="452"/>
      <c r="B66" s="11"/>
      <c r="C66" s="10"/>
      <c r="D66" s="10"/>
      <c r="E66" s="12"/>
      <c r="F66" s="12"/>
      <c r="G66" s="139"/>
      <c r="H66" s="139"/>
      <c r="I66" s="139"/>
      <c r="J66" s="139"/>
      <c r="K66" s="139"/>
      <c r="L66" s="133">
        <f t="shared" si="2"/>
        <v>0</v>
      </c>
      <c r="M66" s="139"/>
      <c r="N66" s="139"/>
      <c r="O66" s="139"/>
      <c r="P66" s="139"/>
      <c r="Q66" s="139"/>
      <c r="R66" s="139"/>
      <c r="S66" s="139"/>
      <c r="T66" s="139"/>
      <c r="U66" s="139"/>
    </row>
    <row r="67" spans="1:21" s="140" customFormat="1" ht="23.65" customHeight="1" x14ac:dyDescent="0.25">
      <c r="A67" s="20"/>
      <c r="B67" s="21" t="s">
        <v>116</v>
      </c>
      <c r="C67" s="20"/>
      <c r="D67" s="20"/>
      <c r="E67" s="22"/>
      <c r="F67" s="23"/>
      <c r="G67" s="139"/>
      <c r="H67" s="139"/>
      <c r="I67" s="139"/>
      <c r="J67" s="139"/>
      <c r="K67" s="139"/>
      <c r="L67" s="133">
        <f t="shared" si="2"/>
        <v>0</v>
      </c>
      <c r="M67" s="139"/>
      <c r="N67" s="139"/>
      <c r="O67" s="139"/>
      <c r="P67" s="139"/>
      <c r="Q67" s="139"/>
      <c r="R67" s="139"/>
      <c r="S67" s="139"/>
      <c r="T67" s="139"/>
      <c r="U67" s="139"/>
    </row>
    <row r="68" spans="1:21" s="140" customFormat="1" ht="17.649999999999999" customHeight="1" x14ac:dyDescent="0.25">
      <c r="A68" s="13"/>
      <c r="B68" s="24"/>
      <c r="C68" s="13"/>
      <c r="D68" s="13"/>
      <c r="E68" s="15"/>
      <c r="F68" s="15"/>
      <c r="G68" s="139"/>
      <c r="H68" s="139"/>
      <c r="I68" s="139"/>
      <c r="J68" s="139"/>
      <c r="K68" s="139"/>
      <c r="L68" s="133">
        <f t="shared" si="2"/>
        <v>0</v>
      </c>
      <c r="M68" s="139"/>
      <c r="N68" s="139"/>
      <c r="O68" s="139"/>
      <c r="P68" s="139"/>
      <c r="Q68" s="139"/>
      <c r="R68" s="139"/>
      <c r="S68" s="139"/>
      <c r="T68" s="139"/>
      <c r="U68" s="139"/>
    </row>
    <row r="69" spans="1:21" ht="40.9" customHeight="1" x14ac:dyDescent="0.25">
      <c r="A69" s="33" t="s">
        <v>283</v>
      </c>
      <c r="B69" s="30" t="s">
        <v>117</v>
      </c>
      <c r="C69" s="31"/>
      <c r="D69" s="31"/>
      <c r="E69" s="32"/>
      <c r="F69" s="132" t="str">
        <f t="shared" ref="F69:F70" si="3">IF(OR(AND(D69="Prov",E69="Sum"),(E69="PC Sum")),". . . . . . . . .00",IF(ISERR(D69*E69),"",IF(D69*E69=0,"",ROUND(D69*E69,2))))</f>
        <v/>
      </c>
      <c r="L69" s="133">
        <f t="shared" si="2"/>
        <v>0</v>
      </c>
    </row>
    <row r="70" spans="1:21" x14ac:dyDescent="0.25">
      <c r="A70" s="33"/>
      <c r="B70" s="34"/>
      <c r="C70" s="31"/>
      <c r="D70" s="31"/>
      <c r="E70" s="32"/>
      <c r="F70" s="132" t="str">
        <f t="shared" si="3"/>
        <v/>
      </c>
      <c r="L70" s="133">
        <f t="shared" si="2"/>
        <v>0</v>
      </c>
    </row>
    <row r="71" spans="1:21" x14ac:dyDescent="0.25">
      <c r="A71" s="33" t="s">
        <v>285</v>
      </c>
      <c r="B71" s="34" t="s">
        <v>342</v>
      </c>
      <c r="C71" s="31" t="s">
        <v>110</v>
      </c>
      <c r="D71" s="31">
        <v>512</v>
      </c>
      <c r="E71" s="32"/>
      <c r="F71" s="132"/>
      <c r="I71" s="43">
        <v>512</v>
      </c>
      <c r="L71" s="133">
        <f t="shared" si="2"/>
        <v>512</v>
      </c>
    </row>
    <row r="72" spans="1:21" x14ac:dyDescent="0.25">
      <c r="A72" s="33"/>
      <c r="B72" s="34"/>
      <c r="C72" s="31"/>
      <c r="D72" s="31"/>
      <c r="E72" s="32"/>
      <c r="F72" s="132"/>
      <c r="L72" s="133">
        <f t="shared" si="2"/>
        <v>0</v>
      </c>
    </row>
    <row r="73" spans="1:21" x14ac:dyDescent="0.25">
      <c r="A73" s="33" t="s">
        <v>284</v>
      </c>
      <c r="B73" s="30" t="s">
        <v>360</v>
      </c>
      <c r="C73" s="31"/>
      <c r="D73" s="31"/>
      <c r="E73" s="32"/>
      <c r="F73" s="132"/>
      <c r="L73" s="133">
        <f t="shared" si="2"/>
        <v>0</v>
      </c>
    </row>
    <row r="74" spans="1:21" x14ac:dyDescent="0.25">
      <c r="A74" s="33"/>
      <c r="B74" s="34"/>
      <c r="C74" s="31"/>
      <c r="D74" s="31"/>
      <c r="E74" s="32"/>
      <c r="F74" s="132"/>
      <c r="L74" s="133">
        <f t="shared" si="2"/>
        <v>0</v>
      </c>
    </row>
    <row r="75" spans="1:21" x14ac:dyDescent="0.25">
      <c r="A75" s="33" t="s">
        <v>286</v>
      </c>
      <c r="B75" s="34" t="s">
        <v>361</v>
      </c>
      <c r="C75" s="31" t="s">
        <v>110</v>
      </c>
      <c r="D75" s="31">
        <v>542</v>
      </c>
      <c r="E75" s="32"/>
      <c r="F75" s="132"/>
      <c r="I75" s="43">
        <f>512+30</f>
        <v>542</v>
      </c>
      <c r="L75" s="133">
        <f t="shared" si="2"/>
        <v>542</v>
      </c>
    </row>
    <row r="76" spans="1:21" x14ac:dyDescent="0.25">
      <c r="A76" s="33"/>
      <c r="B76" s="34"/>
      <c r="C76" s="31"/>
      <c r="D76" s="31"/>
      <c r="E76" s="32"/>
      <c r="F76" s="132"/>
      <c r="L76" s="133">
        <f t="shared" si="2"/>
        <v>0</v>
      </c>
    </row>
    <row r="77" spans="1:21" x14ac:dyDescent="0.25">
      <c r="A77" s="33" t="s">
        <v>287</v>
      </c>
      <c r="B77" s="34" t="s">
        <v>362</v>
      </c>
      <c r="C77" s="31" t="s">
        <v>110</v>
      </c>
      <c r="D77" s="31">
        <v>675</v>
      </c>
      <c r="E77" s="32"/>
      <c r="F77" s="132"/>
      <c r="I77" s="43">
        <v>675</v>
      </c>
      <c r="L77" s="133">
        <f t="shared" si="2"/>
        <v>675</v>
      </c>
    </row>
    <row r="78" spans="1:21" x14ac:dyDescent="0.25">
      <c r="A78" s="33"/>
      <c r="B78" s="34"/>
      <c r="C78" s="31"/>
      <c r="D78" s="31"/>
      <c r="E78" s="32"/>
      <c r="F78" s="132"/>
      <c r="L78" s="133">
        <f t="shared" si="2"/>
        <v>0</v>
      </c>
    </row>
    <row r="79" spans="1:21" x14ac:dyDescent="0.25">
      <c r="A79" s="33" t="s">
        <v>995</v>
      </c>
      <c r="B79" s="30" t="s">
        <v>607</v>
      </c>
      <c r="C79" s="31"/>
      <c r="D79" s="31"/>
      <c r="E79" s="32"/>
      <c r="F79" s="132"/>
      <c r="L79" s="133">
        <f t="shared" si="2"/>
        <v>0</v>
      </c>
    </row>
    <row r="80" spans="1:21" x14ac:dyDescent="0.25">
      <c r="A80" s="33"/>
      <c r="B80" s="34"/>
      <c r="C80" s="31"/>
      <c r="D80" s="31"/>
      <c r="E80" s="32"/>
      <c r="F80" s="132"/>
      <c r="L80" s="133">
        <f t="shared" ref="L80:L105" si="4">SUM(G80:K80)</f>
        <v>0</v>
      </c>
    </row>
    <row r="81" spans="1:12" x14ac:dyDescent="0.25">
      <c r="A81" s="33" t="s">
        <v>996</v>
      </c>
      <c r="B81" s="34" t="s">
        <v>606</v>
      </c>
      <c r="C81" s="31" t="s">
        <v>110</v>
      </c>
      <c r="D81" s="31">
        <v>25</v>
      </c>
      <c r="E81" s="32"/>
      <c r="F81" s="132"/>
      <c r="I81" s="43">
        <v>25</v>
      </c>
      <c r="L81" s="133">
        <f t="shared" si="4"/>
        <v>25</v>
      </c>
    </row>
    <row r="82" spans="1:12" x14ac:dyDescent="0.25">
      <c r="A82" s="33"/>
      <c r="B82" s="34"/>
      <c r="C82" s="31"/>
      <c r="D82" s="31"/>
      <c r="E82" s="32"/>
      <c r="F82" s="132"/>
      <c r="L82" s="133">
        <f t="shared" si="4"/>
        <v>0</v>
      </c>
    </row>
    <row r="83" spans="1:12" x14ac:dyDescent="0.25">
      <c r="A83" s="33" t="s">
        <v>288</v>
      </c>
      <c r="B83" s="30" t="s">
        <v>363</v>
      </c>
      <c r="C83" s="31"/>
      <c r="D83" s="31"/>
      <c r="E83" s="32"/>
      <c r="F83" s="132"/>
      <c r="L83" s="133">
        <f t="shared" si="4"/>
        <v>0</v>
      </c>
    </row>
    <row r="84" spans="1:12" x14ac:dyDescent="0.25">
      <c r="A84" s="33"/>
      <c r="B84" s="34"/>
      <c r="C84" s="31"/>
      <c r="D84" s="31"/>
      <c r="E84" s="32"/>
      <c r="F84" s="132"/>
      <c r="L84" s="133">
        <f t="shared" si="4"/>
        <v>0</v>
      </c>
    </row>
    <row r="85" spans="1:12" x14ac:dyDescent="0.25">
      <c r="A85" s="33" t="s">
        <v>289</v>
      </c>
      <c r="B85" s="34" t="s">
        <v>364</v>
      </c>
      <c r="C85" s="31" t="s">
        <v>110</v>
      </c>
      <c r="D85" s="31">
        <v>1160</v>
      </c>
      <c r="E85" s="32"/>
      <c r="F85" s="132"/>
      <c r="G85" s="43">
        <v>485</v>
      </c>
      <c r="I85" s="43">
        <f>I77</f>
        <v>675</v>
      </c>
      <c r="L85" s="133">
        <f t="shared" si="4"/>
        <v>1160</v>
      </c>
    </row>
    <row r="86" spans="1:12" x14ac:dyDescent="0.25">
      <c r="A86" s="33"/>
      <c r="B86" s="34"/>
      <c r="C86" s="31"/>
      <c r="D86" s="31"/>
      <c r="E86" s="32"/>
      <c r="F86" s="132"/>
      <c r="L86" s="133">
        <f t="shared" si="4"/>
        <v>0</v>
      </c>
    </row>
    <row r="87" spans="1:12" x14ac:dyDescent="0.25">
      <c r="A87" s="33" t="s">
        <v>997</v>
      </c>
      <c r="B87" s="34" t="s">
        <v>366</v>
      </c>
      <c r="C87" s="31" t="s">
        <v>110</v>
      </c>
      <c r="D87" s="31">
        <v>485</v>
      </c>
      <c r="E87" s="32"/>
      <c r="F87" s="132"/>
      <c r="G87" s="43">
        <v>485</v>
      </c>
      <c r="L87" s="133">
        <f t="shared" si="4"/>
        <v>485</v>
      </c>
    </row>
    <row r="88" spans="1:12" x14ac:dyDescent="0.25">
      <c r="A88" s="33"/>
      <c r="B88" s="34"/>
      <c r="C88" s="31"/>
      <c r="D88" s="31"/>
      <c r="E88" s="32"/>
      <c r="F88" s="132"/>
      <c r="L88" s="133">
        <f t="shared" si="4"/>
        <v>0</v>
      </c>
    </row>
    <row r="89" spans="1:12" x14ac:dyDescent="0.25">
      <c r="A89" s="33" t="s">
        <v>998</v>
      </c>
      <c r="B89" s="34" t="s">
        <v>365</v>
      </c>
      <c r="C89" s="31" t="s">
        <v>110</v>
      </c>
      <c r="D89" s="31">
        <v>675</v>
      </c>
      <c r="E89" s="32"/>
      <c r="F89" s="132"/>
      <c r="I89" s="43">
        <v>675</v>
      </c>
      <c r="L89" s="133">
        <f t="shared" si="4"/>
        <v>675</v>
      </c>
    </row>
    <row r="90" spans="1:12" x14ac:dyDescent="0.25">
      <c r="A90" s="33"/>
      <c r="B90" s="34"/>
      <c r="C90" s="31"/>
      <c r="D90" s="31"/>
      <c r="E90" s="32"/>
      <c r="F90" s="132"/>
      <c r="L90" s="133">
        <f t="shared" si="4"/>
        <v>0</v>
      </c>
    </row>
    <row r="91" spans="1:12" ht="45" x14ac:dyDescent="0.25">
      <c r="A91" s="33" t="s">
        <v>999</v>
      </c>
      <c r="B91" s="30" t="s">
        <v>253</v>
      </c>
      <c r="C91" s="31"/>
      <c r="D91" s="31"/>
      <c r="E91" s="32"/>
      <c r="F91" s="132"/>
      <c r="L91" s="133">
        <f t="shared" si="4"/>
        <v>0</v>
      </c>
    </row>
    <row r="92" spans="1:12" x14ac:dyDescent="0.25">
      <c r="A92" s="33"/>
      <c r="B92" s="34"/>
      <c r="C92" s="31"/>
      <c r="D92" s="31"/>
      <c r="E92" s="32"/>
      <c r="F92" s="132"/>
      <c r="L92" s="133">
        <f t="shared" si="4"/>
        <v>0</v>
      </c>
    </row>
    <row r="93" spans="1:12" x14ac:dyDescent="0.25">
      <c r="A93" s="33" t="s">
        <v>1000</v>
      </c>
      <c r="B93" s="34" t="s">
        <v>118</v>
      </c>
      <c r="C93" s="31" t="s">
        <v>112</v>
      </c>
      <c r="D93" s="31">
        <v>80</v>
      </c>
      <c r="E93" s="32"/>
      <c r="F93" s="132"/>
      <c r="L93" s="133">
        <f>SUM(G93:K93)</f>
        <v>0</v>
      </c>
    </row>
    <row r="94" spans="1:12" x14ac:dyDescent="0.25">
      <c r="A94" s="33"/>
      <c r="B94" s="34"/>
      <c r="C94" s="31"/>
      <c r="D94" s="31"/>
      <c r="E94" s="32"/>
      <c r="F94" s="132"/>
      <c r="L94" s="133"/>
    </row>
    <row r="95" spans="1:12" x14ac:dyDescent="0.25">
      <c r="A95" s="33" t="s">
        <v>1001</v>
      </c>
      <c r="B95" s="34" t="s">
        <v>719</v>
      </c>
      <c r="C95" s="31" t="s">
        <v>112</v>
      </c>
      <c r="D95" s="31">
        <v>180</v>
      </c>
      <c r="E95" s="32"/>
      <c r="F95" s="132"/>
      <c r="L95" s="133">
        <f t="shared" si="4"/>
        <v>0</v>
      </c>
    </row>
    <row r="96" spans="1:12" x14ac:dyDescent="0.25">
      <c r="A96" s="33"/>
      <c r="B96" s="34"/>
      <c r="C96" s="31"/>
      <c r="D96" s="31"/>
      <c r="E96" s="32"/>
      <c r="F96" s="132"/>
      <c r="L96" s="133">
        <f t="shared" si="4"/>
        <v>0</v>
      </c>
    </row>
    <row r="97" spans="1:12" x14ac:dyDescent="0.25">
      <c r="A97" s="33" t="s">
        <v>291</v>
      </c>
      <c r="B97" s="30" t="s">
        <v>343</v>
      </c>
      <c r="C97" s="35"/>
      <c r="D97" s="35"/>
      <c r="E97" s="141"/>
      <c r="F97" s="132"/>
      <c r="L97" s="133">
        <f t="shared" si="4"/>
        <v>0</v>
      </c>
    </row>
    <row r="98" spans="1:12" x14ac:dyDescent="0.25">
      <c r="A98" s="35"/>
      <c r="B98" s="34"/>
      <c r="C98" s="35"/>
      <c r="D98" s="35"/>
      <c r="E98" s="141"/>
      <c r="F98" s="132"/>
      <c r="L98" s="133">
        <f t="shared" si="4"/>
        <v>0</v>
      </c>
    </row>
    <row r="99" spans="1:12" x14ac:dyDescent="0.25">
      <c r="A99" s="33" t="s">
        <v>290</v>
      </c>
      <c r="B99" s="34" t="s">
        <v>344</v>
      </c>
      <c r="C99" s="31" t="s">
        <v>114</v>
      </c>
      <c r="D99" s="31">
        <v>1</v>
      </c>
      <c r="E99" s="141"/>
      <c r="F99" s="132"/>
      <c r="G99" s="43">
        <v>1</v>
      </c>
      <c r="L99" s="133">
        <f t="shared" si="4"/>
        <v>1</v>
      </c>
    </row>
    <row r="100" spans="1:12" x14ac:dyDescent="0.25">
      <c r="A100" s="33"/>
      <c r="B100" s="34"/>
      <c r="C100" s="31"/>
      <c r="D100" s="31"/>
      <c r="E100" s="141"/>
      <c r="F100" s="132"/>
      <c r="L100" s="133">
        <f t="shared" si="4"/>
        <v>0</v>
      </c>
    </row>
    <row r="101" spans="1:12" x14ac:dyDescent="0.25">
      <c r="A101" s="33" t="s">
        <v>1002</v>
      </c>
      <c r="B101" s="34" t="s">
        <v>345</v>
      </c>
      <c r="C101" s="31" t="s">
        <v>114</v>
      </c>
      <c r="D101" s="31">
        <v>1</v>
      </c>
      <c r="E101" s="141"/>
      <c r="F101" s="132"/>
      <c r="G101" s="43">
        <v>1</v>
      </c>
      <c r="L101" s="133">
        <f t="shared" si="4"/>
        <v>1</v>
      </c>
    </row>
    <row r="102" spans="1:12" x14ac:dyDescent="0.25">
      <c r="A102" s="35"/>
      <c r="B102" s="34"/>
      <c r="C102" s="31"/>
      <c r="D102" s="31"/>
      <c r="E102" s="141"/>
      <c r="F102" s="132"/>
      <c r="L102" s="133">
        <f t="shared" si="4"/>
        <v>0</v>
      </c>
    </row>
    <row r="103" spans="1:12" x14ac:dyDescent="0.25">
      <c r="A103" s="33" t="s">
        <v>1003</v>
      </c>
      <c r="B103" s="34" t="s">
        <v>346</v>
      </c>
      <c r="C103" s="31" t="s">
        <v>114</v>
      </c>
      <c r="D103" s="31">
        <v>1</v>
      </c>
      <c r="E103" s="141"/>
      <c r="F103" s="132"/>
      <c r="G103" s="43">
        <v>1</v>
      </c>
      <c r="L103" s="133">
        <f t="shared" si="4"/>
        <v>1</v>
      </c>
    </row>
    <row r="104" spans="1:12" x14ac:dyDescent="0.25">
      <c r="A104" s="33"/>
      <c r="B104" s="34"/>
      <c r="C104" s="31"/>
      <c r="D104" s="31"/>
      <c r="E104" s="141"/>
      <c r="F104" s="132"/>
      <c r="L104" s="133">
        <f t="shared" si="4"/>
        <v>0</v>
      </c>
    </row>
    <row r="105" spans="1:12" x14ac:dyDescent="0.25">
      <c r="A105" s="33" t="s">
        <v>1004</v>
      </c>
      <c r="B105" s="34" t="s">
        <v>347</v>
      </c>
      <c r="C105" s="31" t="s">
        <v>114</v>
      </c>
      <c r="D105" s="31">
        <v>1</v>
      </c>
      <c r="E105" s="141"/>
      <c r="F105" s="132"/>
      <c r="G105" s="43">
        <v>1</v>
      </c>
      <c r="L105" s="133">
        <f t="shared" si="4"/>
        <v>1</v>
      </c>
    </row>
    <row r="106" spans="1:12" x14ac:dyDescent="0.25">
      <c r="A106" s="35"/>
      <c r="B106" s="34"/>
      <c r="C106" s="31"/>
      <c r="D106" s="31"/>
      <c r="E106" s="141"/>
      <c r="F106" s="132"/>
      <c r="L106" s="133"/>
    </row>
    <row r="107" spans="1:12" x14ac:dyDescent="0.25">
      <c r="A107" s="33" t="s">
        <v>1005</v>
      </c>
      <c r="B107" s="34" t="s">
        <v>348</v>
      </c>
      <c r="C107" s="31" t="s">
        <v>114</v>
      </c>
      <c r="D107" s="31">
        <v>1</v>
      </c>
      <c r="E107" s="141"/>
      <c r="F107" s="132"/>
      <c r="G107" s="43">
        <v>1</v>
      </c>
      <c r="L107" s="133">
        <f>SUM(G107:K107)</f>
        <v>1</v>
      </c>
    </row>
    <row r="108" spans="1:12" x14ac:dyDescent="0.25">
      <c r="A108" s="33"/>
      <c r="B108" s="34"/>
      <c r="C108" s="31"/>
      <c r="D108" s="31"/>
      <c r="E108" s="141"/>
      <c r="F108" s="132"/>
      <c r="L108" s="133">
        <f>SUM(G108:K108)</f>
        <v>0</v>
      </c>
    </row>
    <row r="109" spans="1:12" x14ac:dyDescent="0.25">
      <c r="A109" s="33" t="s">
        <v>1006</v>
      </c>
      <c r="B109" s="34" t="s">
        <v>349</v>
      </c>
      <c r="C109" s="31" t="s">
        <v>114</v>
      </c>
      <c r="D109" s="31">
        <v>1</v>
      </c>
      <c r="E109" s="141"/>
      <c r="F109" s="132"/>
      <c r="G109" s="43">
        <v>1</v>
      </c>
      <c r="L109" s="133">
        <f>SUM(G109:K109)</f>
        <v>1</v>
      </c>
    </row>
    <row r="110" spans="1:12" x14ac:dyDescent="0.25">
      <c r="A110" s="35"/>
      <c r="B110" s="34"/>
      <c r="C110" s="31"/>
      <c r="D110" s="31"/>
      <c r="E110" s="141"/>
      <c r="F110" s="132"/>
      <c r="L110" s="133">
        <f>SUM(G110:K110)</f>
        <v>0</v>
      </c>
    </row>
    <row r="111" spans="1:12" x14ac:dyDescent="0.25">
      <c r="A111" s="33" t="s">
        <v>1007</v>
      </c>
      <c r="B111" s="34" t="s">
        <v>350</v>
      </c>
      <c r="C111" s="31" t="s">
        <v>114</v>
      </c>
      <c r="D111" s="31">
        <v>1</v>
      </c>
      <c r="E111" s="141"/>
      <c r="F111" s="132"/>
      <c r="G111" s="43">
        <v>1</v>
      </c>
      <c r="L111" s="133">
        <f>SUM(G111:K111)</f>
        <v>1</v>
      </c>
    </row>
    <row r="112" spans="1:12" x14ac:dyDescent="0.25">
      <c r="A112" s="35"/>
      <c r="B112" s="34"/>
      <c r="C112" s="31"/>
      <c r="D112" s="31"/>
      <c r="E112" s="141"/>
      <c r="F112" s="132"/>
      <c r="L112" s="133"/>
    </row>
    <row r="113" spans="1:21" x14ac:dyDescent="0.25">
      <c r="A113" s="33" t="s">
        <v>1008</v>
      </c>
      <c r="B113" s="34" t="s">
        <v>351</v>
      </c>
      <c r="C113" s="31" t="s">
        <v>114</v>
      </c>
      <c r="D113" s="31">
        <v>1</v>
      </c>
      <c r="E113" s="141"/>
      <c r="F113" s="132"/>
      <c r="G113" s="43">
        <v>1</v>
      </c>
      <c r="L113" s="133">
        <f>SUM(G113:K113)</f>
        <v>1</v>
      </c>
    </row>
    <row r="114" spans="1:21" x14ac:dyDescent="0.25">
      <c r="A114" s="33"/>
      <c r="B114" s="34"/>
      <c r="C114" s="31"/>
      <c r="D114" s="31"/>
      <c r="E114" s="141"/>
      <c r="F114" s="132"/>
      <c r="L114" s="133"/>
    </row>
    <row r="115" spans="1:21" x14ac:dyDescent="0.25">
      <c r="A115" s="33" t="s">
        <v>1009</v>
      </c>
      <c r="B115" s="34" t="s">
        <v>352</v>
      </c>
      <c r="C115" s="31" t="s">
        <v>114</v>
      </c>
      <c r="D115" s="31">
        <v>1</v>
      </c>
      <c r="E115" s="141"/>
      <c r="F115" s="132"/>
      <c r="G115" s="43">
        <v>1</v>
      </c>
      <c r="L115" s="133">
        <f>SUM(G115:K115)</f>
        <v>1</v>
      </c>
    </row>
    <row r="116" spans="1:21" x14ac:dyDescent="0.25">
      <c r="A116" s="33"/>
      <c r="B116" s="34"/>
      <c r="C116" s="31"/>
      <c r="D116" s="31"/>
      <c r="E116" s="141"/>
      <c r="F116" s="132"/>
      <c r="L116" s="133">
        <f>SUM(G116:K116)</f>
        <v>0</v>
      </c>
    </row>
    <row r="117" spans="1:21" x14ac:dyDescent="0.25">
      <c r="A117" s="33" t="s">
        <v>1010</v>
      </c>
      <c r="B117" s="34" t="s">
        <v>353</v>
      </c>
      <c r="C117" s="31" t="s">
        <v>114</v>
      </c>
      <c r="D117" s="31">
        <v>1</v>
      </c>
      <c r="E117" s="141"/>
      <c r="F117" s="132"/>
      <c r="G117" s="43">
        <v>1</v>
      </c>
      <c r="L117" s="133">
        <f>SUM(G117:K117)</f>
        <v>1</v>
      </c>
    </row>
    <row r="118" spans="1:21" x14ac:dyDescent="0.25">
      <c r="A118" s="33"/>
      <c r="B118" s="34"/>
      <c r="C118" s="31"/>
      <c r="D118" s="31"/>
      <c r="E118" s="141"/>
      <c r="F118" s="132"/>
      <c r="L118" s="133">
        <f>SUM(G118:K118)</f>
        <v>0</v>
      </c>
    </row>
    <row r="119" spans="1:21" x14ac:dyDescent="0.25">
      <c r="A119" s="33" t="s">
        <v>1011</v>
      </c>
      <c r="B119" s="34" t="s">
        <v>354</v>
      </c>
      <c r="C119" s="31" t="s">
        <v>114</v>
      </c>
      <c r="D119" s="31">
        <v>1</v>
      </c>
      <c r="E119" s="141"/>
      <c r="F119" s="132"/>
      <c r="G119" s="43">
        <v>1</v>
      </c>
      <c r="L119" s="133">
        <f>SUM(G119:K119)</f>
        <v>1</v>
      </c>
    </row>
    <row r="120" spans="1:21" x14ac:dyDescent="0.25">
      <c r="A120" s="33"/>
      <c r="B120" s="34"/>
      <c r="C120" s="31"/>
      <c r="D120" s="31"/>
      <c r="E120" s="141"/>
      <c r="F120" s="132"/>
      <c r="L120" s="133"/>
    </row>
    <row r="121" spans="1:21" x14ac:dyDescent="0.25">
      <c r="A121" s="33"/>
      <c r="B121" s="34"/>
      <c r="C121" s="31"/>
      <c r="D121" s="31"/>
      <c r="E121" s="141"/>
      <c r="F121" s="132"/>
      <c r="L121" s="133"/>
    </row>
    <row r="122" spans="1:21" x14ac:dyDescent="0.25">
      <c r="A122" s="33"/>
      <c r="B122" s="34"/>
      <c r="C122" s="31"/>
      <c r="D122" s="31"/>
      <c r="E122" s="141"/>
      <c r="F122" s="132"/>
      <c r="L122" s="133"/>
    </row>
    <row r="123" spans="1:21" x14ac:dyDescent="0.25">
      <c r="A123" s="33"/>
      <c r="B123" s="34"/>
      <c r="C123" s="31"/>
      <c r="D123" s="31"/>
      <c r="E123" s="141"/>
      <c r="F123" s="132"/>
      <c r="L123" s="133"/>
    </row>
    <row r="124" spans="1:21" x14ac:dyDescent="0.25">
      <c r="A124" s="33"/>
      <c r="B124" s="34"/>
      <c r="C124" s="31"/>
      <c r="D124" s="31"/>
      <c r="E124" s="141"/>
      <c r="F124" s="132"/>
      <c r="L124" s="133"/>
    </row>
    <row r="125" spans="1:21" s="140" customFormat="1" x14ac:dyDescent="0.25">
      <c r="A125" s="10"/>
      <c r="B125" s="11" t="s">
        <v>54</v>
      </c>
      <c r="C125" s="10"/>
      <c r="D125" s="10"/>
      <c r="E125" s="12"/>
      <c r="F125" s="12"/>
      <c r="G125" s="139"/>
      <c r="H125" s="139"/>
      <c r="I125" s="139"/>
      <c r="J125" s="139"/>
      <c r="K125" s="139"/>
      <c r="L125" s="133">
        <f t="shared" ref="L125:L143" si="5">SUM(G125:K125)</f>
        <v>0</v>
      </c>
      <c r="M125" s="139"/>
      <c r="N125" s="139"/>
      <c r="O125" s="139"/>
      <c r="P125" s="139"/>
      <c r="Q125" s="139"/>
      <c r="R125" s="139"/>
      <c r="S125" s="139"/>
      <c r="T125" s="139"/>
      <c r="U125" s="139"/>
    </row>
    <row r="126" spans="1:21" s="140" customFormat="1" ht="22.15" customHeight="1" x14ac:dyDescent="0.25">
      <c r="A126" s="13"/>
      <c r="B126" s="14" t="s">
        <v>115</v>
      </c>
      <c r="C126" s="13"/>
      <c r="D126" s="13"/>
      <c r="E126" s="15"/>
      <c r="F126" s="16"/>
      <c r="G126" s="139"/>
      <c r="H126" s="139"/>
      <c r="I126" s="139"/>
      <c r="J126" s="139"/>
      <c r="K126" s="139"/>
      <c r="L126" s="133">
        <f t="shared" si="5"/>
        <v>0</v>
      </c>
      <c r="M126" s="139"/>
      <c r="N126" s="139"/>
      <c r="O126" s="139"/>
      <c r="P126" s="139"/>
      <c r="Q126" s="139"/>
      <c r="R126" s="139"/>
      <c r="S126" s="139"/>
      <c r="T126" s="139"/>
      <c r="U126" s="139"/>
    </row>
    <row r="127" spans="1:21" s="140" customFormat="1" x14ac:dyDescent="0.25">
      <c r="A127" s="45"/>
      <c r="B127" s="46"/>
      <c r="C127" s="45"/>
      <c r="D127" s="45"/>
      <c r="E127" s="47"/>
      <c r="F127" s="47"/>
      <c r="G127" s="139"/>
      <c r="H127" s="139"/>
      <c r="I127" s="139"/>
      <c r="J127" s="139"/>
      <c r="K127" s="139"/>
      <c r="L127" s="133">
        <f t="shared" si="5"/>
        <v>0</v>
      </c>
      <c r="M127" s="139"/>
      <c r="N127" s="139"/>
      <c r="O127" s="139"/>
      <c r="P127" s="139"/>
      <c r="Q127" s="139"/>
      <c r="R127" s="139"/>
      <c r="S127" s="139"/>
      <c r="T127" s="139"/>
      <c r="U127" s="139"/>
    </row>
    <row r="128" spans="1:21" s="140" customFormat="1" x14ac:dyDescent="0.25">
      <c r="A128" s="452"/>
      <c r="B128" s="11"/>
      <c r="C128" s="10"/>
      <c r="D128" s="10"/>
      <c r="E128" s="12"/>
      <c r="F128" s="12"/>
      <c r="G128" s="139"/>
      <c r="H128" s="139"/>
      <c r="I128" s="139"/>
      <c r="J128" s="139"/>
      <c r="K128" s="139"/>
      <c r="L128" s="133">
        <f t="shared" si="5"/>
        <v>0</v>
      </c>
      <c r="M128" s="139"/>
      <c r="N128" s="139"/>
      <c r="O128" s="139"/>
      <c r="P128" s="139"/>
      <c r="Q128" s="139"/>
      <c r="R128" s="139"/>
      <c r="S128" s="139"/>
      <c r="T128" s="139"/>
      <c r="U128" s="139"/>
    </row>
    <row r="129" spans="1:21" s="140" customFormat="1" ht="23.65" customHeight="1" x14ac:dyDescent="0.25">
      <c r="A129" s="20"/>
      <c r="B129" s="21" t="s">
        <v>116</v>
      </c>
      <c r="C129" s="20"/>
      <c r="D129" s="20"/>
      <c r="E129" s="22"/>
      <c r="F129" s="23"/>
      <c r="G129" s="139"/>
      <c r="H129" s="139"/>
      <c r="I129" s="139"/>
      <c r="J129" s="139"/>
      <c r="K129" s="139"/>
      <c r="L129" s="133">
        <f t="shared" si="5"/>
        <v>0</v>
      </c>
      <c r="M129" s="139"/>
      <c r="N129" s="139"/>
      <c r="O129" s="139"/>
      <c r="P129" s="139"/>
      <c r="Q129" s="139"/>
      <c r="R129" s="139"/>
      <c r="S129" s="139"/>
      <c r="T129" s="139"/>
      <c r="U129" s="139"/>
    </row>
    <row r="130" spans="1:21" s="140" customFormat="1" ht="17.649999999999999" customHeight="1" x14ac:dyDescent="0.25">
      <c r="A130" s="13"/>
      <c r="B130" s="24"/>
      <c r="C130" s="13"/>
      <c r="D130" s="13"/>
      <c r="E130" s="15"/>
      <c r="F130" s="15"/>
      <c r="G130" s="139"/>
      <c r="H130" s="139"/>
      <c r="I130" s="139"/>
      <c r="J130" s="139"/>
      <c r="K130" s="139"/>
      <c r="L130" s="133">
        <f t="shared" si="5"/>
        <v>0</v>
      </c>
      <c r="M130" s="139"/>
      <c r="N130" s="139"/>
      <c r="O130" s="139"/>
      <c r="P130" s="139"/>
      <c r="Q130" s="139"/>
      <c r="R130" s="139"/>
      <c r="S130" s="139"/>
      <c r="T130" s="139"/>
      <c r="U130" s="139"/>
    </row>
    <row r="131" spans="1:21" x14ac:dyDescent="0.25">
      <c r="A131" s="33" t="s">
        <v>1012</v>
      </c>
      <c r="B131" s="34" t="s">
        <v>355</v>
      </c>
      <c r="C131" s="31" t="s">
        <v>114</v>
      </c>
      <c r="D131" s="31">
        <v>1</v>
      </c>
      <c r="E131" s="141"/>
      <c r="F131" s="132"/>
      <c r="G131" s="43">
        <v>1</v>
      </c>
      <c r="L131" s="133">
        <f t="shared" si="5"/>
        <v>1</v>
      </c>
    </row>
    <row r="132" spans="1:21" x14ac:dyDescent="0.25">
      <c r="A132" s="33"/>
      <c r="B132" s="34"/>
      <c r="C132" s="31"/>
      <c r="D132" s="31"/>
      <c r="E132" s="141"/>
      <c r="F132" s="132"/>
      <c r="L132" s="133">
        <f t="shared" si="5"/>
        <v>0</v>
      </c>
    </row>
    <row r="133" spans="1:21" x14ac:dyDescent="0.25">
      <c r="A133" s="33" t="s">
        <v>1013</v>
      </c>
      <c r="B133" s="34" t="s">
        <v>356</v>
      </c>
      <c r="C133" s="31" t="s">
        <v>114</v>
      </c>
      <c r="D133" s="31">
        <v>1</v>
      </c>
      <c r="E133" s="141"/>
      <c r="F133" s="132"/>
      <c r="G133" s="43">
        <v>1</v>
      </c>
      <c r="L133" s="133">
        <f t="shared" si="5"/>
        <v>1</v>
      </c>
    </row>
    <row r="134" spans="1:21" x14ac:dyDescent="0.25">
      <c r="A134" s="33"/>
      <c r="B134" s="34"/>
      <c r="C134" s="31"/>
      <c r="D134" s="31"/>
      <c r="E134" s="141"/>
      <c r="F134" s="132"/>
      <c r="L134" s="133">
        <f t="shared" si="5"/>
        <v>0</v>
      </c>
    </row>
    <row r="135" spans="1:21" x14ac:dyDescent="0.25">
      <c r="A135" s="33" t="s">
        <v>1014</v>
      </c>
      <c r="B135" s="34" t="s">
        <v>357</v>
      </c>
      <c r="C135" s="31" t="s">
        <v>114</v>
      </c>
      <c r="D135" s="31">
        <v>1</v>
      </c>
      <c r="E135" s="141"/>
      <c r="F135" s="132"/>
      <c r="G135" s="43">
        <v>1</v>
      </c>
      <c r="L135" s="133">
        <f t="shared" si="5"/>
        <v>1</v>
      </c>
    </row>
    <row r="136" spans="1:21" x14ac:dyDescent="0.25">
      <c r="A136" s="33"/>
      <c r="B136" s="34"/>
      <c r="C136" s="31"/>
      <c r="D136" s="31"/>
      <c r="E136" s="141"/>
      <c r="F136" s="132"/>
      <c r="L136" s="133">
        <f t="shared" si="5"/>
        <v>0</v>
      </c>
    </row>
    <row r="137" spans="1:21" x14ac:dyDescent="0.25">
      <c r="A137" s="33" t="s">
        <v>1015</v>
      </c>
      <c r="B137" s="34" t="s">
        <v>358</v>
      </c>
      <c r="C137" s="31" t="s">
        <v>114</v>
      </c>
      <c r="D137" s="31">
        <v>1</v>
      </c>
      <c r="E137" s="141"/>
      <c r="F137" s="132"/>
      <c r="L137" s="133">
        <f t="shared" si="5"/>
        <v>0</v>
      </c>
    </row>
    <row r="138" spans="1:21" x14ac:dyDescent="0.25">
      <c r="A138" s="33"/>
      <c r="B138" s="34"/>
      <c r="C138" s="31"/>
      <c r="D138" s="31"/>
      <c r="E138" s="141"/>
      <c r="F138" s="132"/>
      <c r="L138" s="133">
        <f t="shared" si="5"/>
        <v>0</v>
      </c>
    </row>
    <row r="139" spans="1:21" x14ac:dyDescent="0.25">
      <c r="A139" s="33" t="s">
        <v>1016</v>
      </c>
      <c r="B139" s="34" t="s">
        <v>358</v>
      </c>
      <c r="C139" s="31" t="s">
        <v>114</v>
      </c>
      <c r="D139" s="31">
        <v>1</v>
      </c>
      <c r="E139" s="141"/>
      <c r="F139" s="132"/>
      <c r="G139" s="43">
        <v>1</v>
      </c>
      <c r="L139" s="133">
        <f t="shared" si="5"/>
        <v>1</v>
      </c>
    </row>
    <row r="140" spans="1:21" x14ac:dyDescent="0.25">
      <c r="A140" s="33"/>
      <c r="B140" s="34"/>
      <c r="C140" s="31"/>
      <c r="D140" s="31"/>
      <c r="E140" s="141"/>
      <c r="F140" s="132"/>
      <c r="L140" s="133">
        <f t="shared" si="5"/>
        <v>0</v>
      </c>
    </row>
    <row r="141" spans="1:21" x14ac:dyDescent="0.25">
      <c r="A141" s="33" t="s">
        <v>292</v>
      </c>
      <c r="B141" s="30" t="s">
        <v>367</v>
      </c>
      <c r="C141" s="35"/>
      <c r="D141" s="35"/>
      <c r="E141" s="141"/>
      <c r="F141" s="132"/>
      <c r="L141" s="133">
        <f t="shared" si="5"/>
        <v>0</v>
      </c>
    </row>
    <row r="142" spans="1:21" x14ac:dyDescent="0.25">
      <c r="A142" s="33"/>
      <c r="B142" s="34"/>
      <c r="C142" s="31"/>
      <c r="D142" s="31"/>
      <c r="E142" s="141"/>
      <c r="F142" s="132"/>
      <c r="L142" s="133">
        <f t="shared" si="5"/>
        <v>0</v>
      </c>
    </row>
    <row r="143" spans="1:21" x14ac:dyDescent="0.25">
      <c r="A143" s="33" t="s">
        <v>293</v>
      </c>
      <c r="B143" s="34" t="s">
        <v>550</v>
      </c>
      <c r="C143" s="31" t="s">
        <v>114</v>
      </c>
      <c r="D143" s="31">
        <v>2</v>
      </c>
      <c r="E143" s="141"/>
      <c r="F143" s="132"/>
      <c r="G143" s="43">
        <v>2</v>
      </c>
      <c r="L143" s="133">
        <f t="shared" si="5"/>
        <v>2</v>
      </c>
    </row>
    <row r="144" spans="1:21" x14ac:dyDescent="0.25">
      <c r="A144" s="33"/>
      <c r="B144" s="34"/>
      <c r="C144" s="31"/>
      <c r="D144" s="31"/>
      <c r="E144" s="141"/>
      <c r="F144" s="132"/>
      <c r="L144" s="133"/>
    </row>
    <row r="145" spans="1:12" x14ac:dyDescent="0.25">
      <c r="A145" s="33" t="s">
        <v>294</v>
      </c>
      <c r="B145" s="30" t="s">
        <v>633</v>
      </c>
      <c r="C145" s="31"/>
      <c r="D145" s="31"/>
      <c r="E145" s="32"/>
      <c r="F145" s="132"/>
      <c r="L145" s="133">
        <f t="shared" ref="L145:L208" si="6">SUM(G145:K145)</f>
        <v>0</v>
      </c>
    </row>
    <row r="146" spans="1:12" x14ac:dyDescent="0.25">
      <c r="A146" s="33"/>
      <c r="B146" s="34"/>
      <c r="C146" s="31"/>
      <c r="D146" s="31"/>
      <c r="E146" s="32"/>
      <c r="F146" s="132"/>
      <c r="L146" s="133">
        <f t="shared" si="6"/>
        <v>0</v>
      </c>
    </row>
    <row r="147" spans="1:12" x14ac:dyDescent="0.25">
      <c r="A147" s="33" t="s">
        <v>295</v>
      </c>
      <c r="B147" s="34" t="s">
        <v>634</v>
      </c>
      <c r="C147" s="31" t="s">
        <v>114</v>
      </c>
      <c r="D147" s="31">
        <v>1</v>
      </c>
      <c r="E147" s="32"/>
      <c r="F147" s="132"/>
      <c r="H147" s="43">
        <v>1</v>
      </c>
      <c r="L147" s="133">
        <f t="shared" si="6"/>
        <v>1</v>
      </c>
    </row>
    <row r="148" spans="1:12" x14ac:dyDescent="0.25">
      <c r="A148" s="33"/>
      <c r="B148" s="34"/>
      <c r="C148" s="31"/>
      <c r="D148" s="31"/>
      <c r="E148" s="32"/>
      <c r="F148" s="132"/>
      <c r="L148" s="133">
        <f t="shared" si="6"/>
        <v>0</v>
      </c>
    </row>
    <row r="149" spans="1:12" x14ac:dyDescent="0.25">
      <c r="A149" s="33" t="s">
        <v>1017</v>
      </c>
      <c r="B149" s="30" t="s">
        <v>602</v>
      </c>
      <c r="C149" s="31"/>
      <c r="D149" s="31"/>
      <c r="E149" s="32"/>
      <c r="F149" s="132"/>
      <c r="L149" s="133">
        <f t="shared" si="6"/>
        <v>0</v>
      </c>
    </row>
    <row r="150" spans="1:12" x14ac:dyDescent="0.25">
      <c r="A150" s="33"/>
      <c r="B150" s="34"/>
      <c r="C150" s="31"/>
      <c r="D150" s="31"/>
      <c r="E150" s="32"/>
      <c r="F150" s="132"/>
      <c r="L150" s="133">
        <f t="shared" si="6"/>
        <v>0</v>
      </c>
    </row>
    <row r="151" spans="1:12" ht="28.5" x14ac:dyDescent="0.25">
      <c r="A151" s="33" t="s">
        <v>1018</v>
      </c>
      <c r="B151" s="34" t="s">
        <v>603</v>
      </c>
      <c r="C151" s="31" t="s">
        <v>114</v>
      </c>
      <c r="D151" s="31">
        <v>14</v>
      </c>
      <c r="E151" s="32"/>
      <c r="F151" s="132"/>
      <c r="H151" s="43">
        <v>14</v>
      </c>
      <c r="L151" s="133">
        <f t="shared" si="6"/>
        <v>14</v>
      </c>
    </row>
    <row r="152" spans="1:12" x14ac:dyDescent="0.25">
      <c r="A152" s="33"/>
      <c r="B152" s="34"/>
      <c r="C152" s="31"/>
      <c r="D152" s="31"/>
      <c r="E152" s="32"/>
      <c r="F152" s="132"/>
      <c r="L152" s="133">
        <f t="shared" si="6"/>
        <v>0</v>
      </c>
    </row>
    <row r="153" spans="1:12" x14ac:dyDescent="0.25">
      <c r="A153" s="33" t="s">
        <v>296</v>
      </c>
      <c r="B153" s="30" t="s">
        <v>631</v>
      </c>
      <c r="C153" s="31"/>
      <c r="D153" s="31"/>
      <c r="E153" s="32"/>
      <c r="F153" s="132"/>
      <c r="L153" s="133">
        <f t="shared" si="6"/>
        <v>0</v>
      </c>
    </row>
    <row r="154" spans="1:12" x14ac:dyDescent="0.25">
      <c r="A154" s="33"/>
      <c r="B154" s="34"/>
      <c r="C154" s="31"/>
      <c r="D154" s="31"/>
      <c r="E154" s="32"/>
      <c r="F154" s="132"/>
      <c r="L154" s="133">
        <f t="shared" si="6"/>
        <v>0</v>
      </c>
    </row>
    <row r="155" spans="1:12" x14ac:dyDescent="0.25">
      <c r="A155" s="33" t="s">
        <v>297</v>
      </c>
      <c r="B155" s="34" t="s">
        <v>632</v>
      </c>
      <c r="C155" s="31" t="s">
        <v>112</v>
      </c>
      <c r="D155" s="31">
        <v>30</v>
      </c>
      <c r="E155" s="32"/>
      <c r="F155" s="132"/>
      <c r="H155" s="43">
        <v>30</v>
      </c>
      <c r="L155" s="133">
        <f t="shared" si="6"/>
        <v>30</v>
      </c>
    </row>
    <row r="156" spans="1:12" x14ac:dyDescent="0.25">
      <c r="A156" s="33"/>
      <c r="B156" s="34"/>
      <c r="C156" s="31"/>
      <c r="D156" s="31"/>
      <c r="E156" s="32"/>
      <c r="F156" s="132"/>
      <c r="L156" s="133"/>
    </row>
    <row r="157" spans="1:12" ht="45" x14ac:dyDescent="0.25">
      <c r="A157" s="33" t="s">
        <v>298</v>
      </c>
      <c r="B157" s="30" t="s">
        <v>226</v>
      </c>
      <c r="C157" s="31"/>
      <c r="D157" s="31"/>
      <c r="E157" s="32"/>
      <c r="F157" s="132"/>
      <c r="L157" s="133">
        <f t="shared" ref="L157:L167" si="7">SUM(G157:K157)</f>
        <v>0</v>
      </c>
    </row>
    <row r="158" spans="1:12" x14ac:dyDescent="0.25">
      <c r="A158" s="33"/>
      <c r="B158" s="34"/>
      <c r="C158" s="31"/>
      <c r="D158" s="31"/>
      <c r="E158" s="32"/>
      <c r="F158" s="132"/>
      <c r="L158" s="133">
        <f t="shared" si="7"/>
        <v>0</v>
      </c>
    </row>
    <row r="159" spans="1:12" x14ac:dyDescent="0.25">
      <c r="A159" s="33" t="s">
        <v>299</v>
      </c>
      <c r="B159" s="34" t="s">
        <v>359</v>
      </c>
      <c r="C159" s="31" t="s">
        <v>114</v>
      </c>
      <c r="D159" s="31">
        <v>28</v>
      </c>
      <c r="E159" s="32"/>
      <c r="F159" s="132"/>
      <c r="G159" s="43">
        <v>24</v>
      </c>
      <c r="H159" s="43">
        <v>4</v>
      </c>
      <c r="L159" s="133">
        <f t="shared" si="7"/>
        <v>28</v>
      </c>
    </row>
    <row r="160" spans="1:12" x14ac:dyDescent="0.25">
      <c r="A160" s="33"/>
      <c r="B160" s="34"/>
      <c r="C160" s="31"/>
      <c r="D160" s="31"/>
      <c r="E160" s="32"/>
      <c r="F160" s="132"/>
      <c r="L160" s="133">
        <f t="shared" si="7"/>
        <v>0</v>
      </c>
    </row>
    <row r="161" spans="1:21" ht="45" x14ac:dyDescent="0.25">
      <c r="A161" s="33" t="s">
        <v>1019</v>
      </c>
      <c r="B161" s="30" t="s">
        <v>600</v>
      </c>
      <c r="C161" s="31"/>
      <c r="D161" s="31"/>
      <c r="E161" s="32"/>
      <c r="F161" s="132"/>
      <c r="L161" s="133">
        <f t="shared" si="7"/>
        <v>0</v>
      </c>
    </row>
    <row r="162" spans="1:21" x14ac:dyDescent="0.25">
      <c r="A162" s="33"/>
      <c r="B162" s="30"/>
      <c r="C162" s="31"/>
      <c r="D162" s="31"/>
      <c r="E162" s="32"/>
      <c r="F162" s="132"/>
      <c r="L162" s="133">
        <f t="shared" si="7"/>
        <v>0</v>
      </c>
    </row>
    <row r="163" spans="1:21" x14ac:dyDescent="0.25">
      <c r="A163" s="33" t="s">
        <v>1020</v>
      </c>
      <c r="B163" s="34" t="s">
        <v>601</v>
      </c>
      <c r="C163" s="31" t="s">
        <v>154</v>
      </c>
      <c r="D163" s="31">
        <v>30</v>
      </c>
      <c r="E163" s="32"/>
      <c r="F163" s="132"/>
      <c r="I163" s="43">
        <v>30</v>
      </c>
      <c r="L163" s="133">
        <f t="shared" si="7"/>
        <v>30</v>
      </c>
    </row>
    <row r="164" spans="1:21" x14ac:dyDescent="0.25">
      <c r="A164" s="33"/>
      <c r="B164" s="34"/>
      <c r="C164" s="31"/>
      <c r="D164" s="31"/>
      <c r="E164" s="32"/>
      <c r="F164" s="132"/>
      <c r="L164" s="133">
        <f t="shared" si="7"/>
        <v>0</v>
      </c>
    </row>
    <row r="165" spans="1:21" x14ac:dyDescent="0.25">
      <c r="A165" s="35" t="s">
        <v>301</v>
      </c>
      <c r="B165" s="142" t="s">
        <v>630</v>
      </c>
      <c r="C165" s="35"/>
      <c r="D165" s="35"/>
      <c r="E165" s="141"/>
      <c r="F165" s="132"/>
      <c r="L165" s="133">
        <f t="shared" si="7"/>
        <v>0</v>
      </c>
    </row>
    <row r="166" spans="1:21" x14ac:dyDescent="0.25">
      <c r="A166" s="35"/>
      <c r="B166" s="142"/>
      <c r="C166" s="35"/>
      <c r="D166" s="35"/>
      <c r="E166" s="141"/>
      <c r="F166" s="132"/>
      <c r="L166" s="133">
        <f t="shared" si="7"/>
        <v>0</v>
      </c>
    </row>
    <row r="167" spans="1:21" ht="28.5" x14ac:dyDescent="0.25">
      <c r="A167" s="35" t="s">
        <v>300</v>
      </c>
      <c r="B167" s="39" t="s">
        <v>613</v>
      </c>
      <c r="C167" s="35" t="s">
        <v>112</v>
      </c>
      <c r="D167" s="35">
        <v>11</v>
      </c>
      <c r="E167" s="141"/>
      <c r="F167" s="132"/>
      <c r="I167" s="43">
        <v>11</v>
      </c>
      <c r="L167" s="133">
        <f t="shared" si="7"/>
        <v>11</v>
      </c>
    </row>
    <row r="168" spans="1:21" x14ac:dyDescent="0.25">
      <c r="A168" s="33"/>
      <c r="B168" s="34"/>
      <c r="C168" s="31"/>
      <c r="D168" s="31"/>
      <c r="E168" s="32"/>
      <c r="F168" s="132"/>
      <c r="L168" s="133"/>
    </row>
    <row r="169" spans="1:21" x14ac:dyDescent="0.25">
      <c r="A169" s="33"/>
      <c r="B169" s="34"/>
      <c r="C169" s="31"/>
      <c r="D169" s="31"/>
      <c r="E169" s="32"/>
      <c r="F169" s="132"/>
      <c r="L169" s="133"/>
    </row>
    <row r="170" spans="1:21" x14ac:dyDescent="0.25">
      <c r="A170" s="33"/>
      <c r="B170" s="34"/>
      <c r="C170" s="31"/>
      <c r="D170" s="31"/>
      <c r="E170" s="32"/>
      <c r="F170" s="132"/>
      <c r="L170" s="133"/>
    </row>
    <row r="171" spans="1:21" x14ac:dyDescent="0.25">
      <c r="A171" s="33"/>
      <c r="B171" s="34"/>
      <c r="C171" s="31"/>
      <c r="D171" s="31"/>
      <c r="E171" s="141"/>
      <c r="F171" s="132"/>
      <c r="L171" s="133">
        <f t="shared" si="6"/>
        <v>0</v>
      </c>
    </row>
    <row r="172" spans="1:21" s="140" customFormat="1" x14ac:dyDescent="0.25">
      <c r="A172" s="10"/>
      <c r="B172" s="11" t="s">
        <v>54</v>
      </c>
      <c r="C172" s="10"/>
      <c r="D172" s="10"/>
      <c r="E172" s="12"/>
      <c r="F172" s="12"/>
      <c r="G172" s="139"/>
      <c r="H172" s="139"/>
      <c r="I172" s="139"/>
      <c r="J172" s="139"/>
      <c r="K172" s="139"/>
      <c r="L172" s="133">
        <f t="shared" si="6"/>
        <v>0</v>
      </c>
      <c r="M172" s="139"/>
      <c r="N172" s="139"/>
      <c r="O172" s="139"/>
      <c r="P172" s="139"/>
      <c r="Q172" s="139"/>
      <c r="R172" s="139"/>
      <c r="S172" s="139"/>
      <c r="T172" s="139"/>
      <c r="U172" s="139"/>
    </row>
    <row r="173" spans="1:21" s="140" customFormat="1" ht="25.5" customHeight="1" x14ac:dyDescent="0.25">
      <c r="A173" s="13"/>
      <c r="B173" s="14" t="s">
        <v>115</v>
      </c>
      <c r="C173" s="13"/>
      <c r="D173" s="13"/>
      <c r="E173" s="15"/>
      <c r="F173" s="16"/>
      <c r="G173" s="139"/>
      <c r="H173" s="139"/>
      <c r="I173" s="139"/>
      <c r="J173" s="139"/>
      <c r="K173" s="139"/>
      <c r="L173" s="133">
        <f t="shared" si="6"/>
        <v>0</v>
      </c>
      <c r="M173" s="139"/>
      <c r="N173" s="139"/>
      <c r="O173" s="139"/>
      <c r="P173" s="139"/>
      <c r="Q173" s="139"/>
      <c r="R173" s="139"/>
      <c r="S173" s="139"/>
      <c r="T173" s="139"/>
      <c r="U173" s="139"/>
    </row>
    <row r="174" spans="1:21" s="140" customFormat="1" x14ac:dyDescent="0.25">
      <c r="A174" s="45"/>
      <c r="B174" s="46"/>
      <c r="C174" s="45"/>
      <c r="D174" s="45"/>
      <c r="E174" s="47"/>
      <c r="F174" s="47"/>
      <c r="G174" s="139"/>
      <c r="H174" s="139"/>
      <c r="I174" s="139"/>
      <c r="J174" s="139"/>
      <c r="K174" s="139"/>
      <c r="L174" s="133">
        <f t="shared" si="6"/>
        <v>0</v>
      </c>
      <c r="M174" s="139"/>
      <c r="N174" s="139"/>
      <c r="O174" s="139"/>
      <c r="P174" s="139"/>
      <c r="Q174" s="139"/>
      <c r="R174" s="139"/>
      <c r="S174" s="139"/>
      <c r="T174" s="139"/>
      <c r="U174" s="139"/>
    </row>
    <row r="175" spans="1:21" s="140" customFormat="1" x14ac:dyDescent="0.25">
      <c r="A175" s="452"/>
      <c r="B175" s="11"/>
      <c r="C175" s="10"/>
      <c r="D175" s="10"/>
      <c r="E175" s="12"/>
      <c r="F175" s="12"/>
      <c r="G175" s="139"/>
      <c r="H175" s="139"/>
      <c r="I175" s="139"/>
      <c r="J175" s="139"/>
      <c r="K175" s="139"/>
      <c r="L175" s="133">
        <f>SUM(G175:K175)</f>
        <v>0</v>
      </c>
      <c r="M175" s="139"/>
      <c r="N175" s="139"/>
      <c r="O175" s="139"/>
      <c r="P175" s="139"/>
      <c r="Q175" s="139"/>
      <c r="R175" s="139"/>
      <c r="S175" s="139"/>
      <c r="T175" s="139"/>
      <c r="U175" s="139"/>
    </row>
    <row r="176" spans="1:21" s="140" customFormat="1" ht="22.9" customHeight="1" x14ac:dyDescent="0.25">
      <c r="A176" s="20"/>
      <c r="B176" s="21" t="s">
        <v>116</v>
      </c>
      <c r="C176" s="20"/>
      <c r="D176" s="20"/>
      <c r="E176" s="22"/>
      <c r="F176" s="23"/>
      <c r="G176" s="139"/>
      <c r="H176" s="139"/>
      <c r="I176" s="139"/>
      <c r="J176" s="139"/>
      <c r="K176" s="139"/>
      <c r="L176" s="133">
        <f t="shared" si="6"/>
        <v>0</v>
      </c>
      <c r="M176" s="139"/>
      <c r="N176" s="139"/>
      <c r="O176" s="139"/>
      <c r="P176" s="139"/>
      <c r="Q176" s="139"/>
      <c r="R176" s="139"/>
      <c r="S176" s="139"/>
      <c r="T176" s="139"/>
      <c r="U176" s="139"/>
    </row>
    <row r="177" spans="1:12" x14ac:dyDescent="0.25">
      <c r="A177" s="35"/>
      <c r="B177" s="39"/>
      <c r="C177" s="35"/>
      <c r="D177" s="35"/>
      <c r="E177" s="131"/>
      <c r="F177" s="143"/>
      <c r="L177" s="133">
        <f t="shared" si="6"/>
        <v>0</v>
      </c>
    </row>
    <row r="178" spans="1:12" ht="57" customHeight="1" x14ac:dyDescent="0.25">
      <c r="A178" s="33" t="s">
        <v>302</v>
      </c>
      <c r="B178" s="30" t="s">
        <v>226</v>
      </c>
      <c r="C178" s="31"/>
      <c r="D178" s="31"/>
      <c r="E178" s="32"/>
      <c r="F178" s="132"/>
      <c r="L178" s="133">
        <f t="shared" si="6"/>
        <v>0</v>
      </c>
    </row>
    <row r="179" spans="1:12" x14ac:dyDescent="0.25">
      <c r="A179" s="33"/>
      <c r="B179" s="34"/>
      <c r="C179" s="31"/>
      <c r="D179" s="31"/>
      <c r="E179" s="32"/>
      <c r="F179" s="132"/>
      <c r="L179" s="133">
        <f t="shared" si="6"/>
        <v>0</v>
      </c>
    </row>
    <row r="180" spans="1:12" x14ac:dyDescent="0.25">
      <c r="A180" s="33" t="s">
        <v>1021</v>
      </c>
      <c r="B180" s="34" t="s">
        <v>359</v>
      </c>
      <c r="C180" s="31" t="s">
        <v>114</v>
      </c>
      <c r="D180" s="31">
        <v>28</v>
      </c>
      <c r="E180" s="32"/>
      <c r="F180" s="132"/>
      <c r="G180" s="43">
        <v>24</v>
      </c>
      <c r="H180" s="43">
        <v>4</v>
      </c>
      <c r="L180" s="133">
        <f t="shared" si="6"/>
        <v>28</v>
      </c>
    </row>
    <row r="181" spans="1:12" x14ac:dyDescent="0.25">
      <c r="A181" s="33"/>
      <c r="B181" s="34"/>
      <c r="C181" s="31"/>
      <c r="D181" s="31"/>
      <c r="E181" s="32"/>
      <c r="F181" s="132"/>
      <c r="L181" s="133">
        <f t="shared" si="6"/>
        <v>0</v>
      </c>
    </row>
    <row r="182" spans="1:12" ht="45" x14ac:dyDescent="0.25">
      <c r="A182" s="33" t="s">
        <v>1023</v>
      </c>
      <c r="B182" s="30" t="s">
        <v>600</v>
      </c>
      <c r="C182" s="31"/>
      <c r="D182" s="31"/>
      <c r="E182" s="32"/>
      <c r="F182" s="132"/>
      <c r="L182" s="133">
        <f t="shared" si="6"/>
        <v>0</v>
      </c>
    </row>
    <row r="183" spans="1:12" x14ac:dyDescent="0.25">
      <c r="A183" s="33"/>
      <c r="B183" s="30"/>
      <c r="C183" s="31"/>
      <c r="D183" s="31"/>
      <c r="E183" s="32"/>
      <c r="F183" s="132"/>
      <c r="L183" s="133">
        <f t="shared" si="6"/>
        <v>0</v>
      </c>
    </row>
    <row r="184" spans="1:12" x14ac:dyDescent="0.25">
      <c r="A184" s="33" t="s">
        <v>1024</v>
      </c>
      <c r="B184" s="34" t="s">
        <v>601</v>
      </c>
      <c r="C184" s="31" t="s">
        <v>154</v>
      </c>
      <c r="D184" s="31">
        <v>30</v>
      </c>
      <c r="E184" s="32"/>
      <c r="F184" s="132"/>
      <c r="I184" s="43">
        <v>30</v>
      </c>
      <c r="L184" s="133">
        <f t="shared" si="6"/>
        <v>30</v>
      </c>
    </row>
    <row r="185" spans="1:12" ht="25.15" customHeight="1" x14ac:dyDescent="0.25">
      <c r="A185" s="33"/>
      <c r="B185" s="34"/>
      <c r="C185" s="31"/>
      <c r="D185" s="31"/>
      <c r="E185" s="32"/>
      <c r="F185" s="132"/>
      <c r="L185" s="133">
        <f t="shared" si="6"/>
        <v>0</v>
      </c>
    </row>
    <row r="186" spans="1:12" x14ac:dyDescent="0.25">
      <c r="A186" s="35" t="s">
        <v>1025</v>
      </c>
      <c r="B186" s="142" t="s">
        <v>630</v>
      </c>
      <c r="C186" s="35"/>
      <c r="D186" s="35"/>
      <c r="E186" s="141"/>
      <c r="F186" s="132"/>
      <c r="L186" s="133">
        <f t="shared" si="6"/>
        <v>0</v>
      </c>
    </row>
    <row r="187" spans="1:12" x14ac:dyDescent="0.25">
      <c r="A187" s="35"/>
      <c r="B187" s="142"/>
      <c r="C187" s="35"/>
      <c r="D187" s="35"/>
      <c r="E187" s="141"/>
      <c r="F187" s="132"/>
      <c r="L187" s="133">
        <f t="shared" si="6"/>
        <v>0</v>
      </c>
    </row>
    <row r="188" spans="1:12" ht="28.5" x14ac:dyDescent="0.25">
      <c r="A188" s="35" t="s">
        <v>1026</v>
      </c>
      <c r="B188" s="39" t="s">
        <v>613</v>
      </c>
      <c r="C188" s="35" t="s">
        <v>112</v>
      </c>
      <c r="D188" s="35">
        <v>11</v>
      </c>
      <c r="E188" s="141"/>
      <c r="F188" s="132"/>
      <c r="I188" s="43">
        <v>11</v>
      </c>
      <c r="L188" s="133">
        <f t="shared" si="6"/>
        <v>11</v>
      </c>
    </row>
    <row r="189" spans="1:12" x14ac:dyDescent="0.25">
      <c r="A189" s="35"/>
      <c r="B189" s="39"/>
      <c r="C189" s="35"/>
      <c r="D189" s="35"/>
      <c r="E189" s="141"/>
      <c r="F189" s="132"/>
      <c r="L189" s="133">
        <f t="shared" si="6"/>
        <v>0</v>
      </c>
    </row>
    <row r="190" spans="1:12" x14ac:dyDescent="0.25">
      <c r="A190" s="35" t="s">
        <v>1027</v>
      </c>
      <c r="B190" s="142" t="s">
        <v>629</v>
      </c>
      <c r="C190" s="35"/>
      <c r="D190" s="35"/>
      <c r="E190" s="141"/>
      <c r="F190" s="132"/>
      <c r="L190" s="133">
        <f t="shared" si="6"/>
        <v>0</v>
      </c>
    </row>
    <row r="191" spans="1:12" x14ac:dyDescent="0.25">
      <c r="A191" s="35"/>
      <c r="B191" s="39"/>
      <c r="C191" s="35"/>
      <c r="D191" s="35"/>
      <c r="E191" s="141"/>
      <c r="F191" s="132"/>
      <c r="L191" s="133">
        <f t="shared" si="6"/>
        <v>0</v>
      </c>
    </row>
    <row r="192" spans="1:12" x14ac:dyDescent="0.25">
      <c r="A192" s="35" t="s">
        <v>1028</v>
      </c>
      <c r="B192" s="39" t="s">
        <v>511</v>
      </c>
      <c r="C192" s="35" t="s">
        <v>112</v>
      </c>
      <c r="D192" s="35">
        <v>100</v>
      </c>
      <c r="E192" s="141"/>
      <c r="F192" s="132"/>
      <c r="G192" s="43">
        <v>100</v>
      </c>
      <c r="L192" s="133">
        <f t="shared" si="6"/>
        <v>100</v>
      </c>
    </row>
    <row r="193" spans="1:12" x14ac:dyDescent="0.25">
      <c r="A193" s="35"/>
      <c r="B193" s="39"/>
      <c r="C193" s="35"/>
      <c r="D193" s="35"/>
      <c r="E193" s="141"/>
      <c r="F193" s="132"/>
      <c r="L193" s="133"/>
    </row>
    <row r="194" spans="1:12" x14ac:dyDescent="0.25">
      <c r="A194" s="35" t="s">
        <v>1029</v>
      </c>
      <c r="B194" s="39" t="s">
        <v>701</v>
      </c>
      <c r="C194" s="35" t="s">
        <v>114</v>
      </c>
      <c r="D194" s="35">
        <v>1</v>
      </c>
      <c r="E194" s="141"/>
      <c r="F194" s="132"/>
      <c r="I194" s="43">
        <v>1</v>
      </c>
      <c r="L194" s="133">
        <f>SUM(G194:K194)</f>
        <v>1</v>
      </c>
    </row>
    <row r="195" spans="1:12" x14ac:dyDescent="0.25">
      <c r="A195" s="35"/>
      <c r="B195" s="39"/>
      <c r="C195" s="35"/>
      <c r="D195" s="35"/>
      <c r="E195" s="141"/>
      <c r="F195" s="132"/>
      <c r="L195" s="133"/>
    </row>
    <row r="196" spans="1:12" x14ac:dyDescent="0.25">
      <c r="A196" s="35" t="s">
        <v>1030</v>
      </c>
      <c r="B196" s="39" t="s">
        <v>628</v>
      </c>
      <c r="C196" s="35" t="s">
        <v>114</v>
      </c>
      <c r="D196" s="35">
        <v>1</v>
      </c>
      <c r="E196" s="141"/>
      <c r="F196" s="132"/>
      <c r="I196" s="43">
        <v>1</v>
      </c>
      <c r="L196" s="133">
        <f>SUM(G196:K196)</f>
        <v>1</v>
      </c>
    </row>
    <row r="197" spans="1:12" x14ac:dyDescent="0.25">
      <c r="A197" s="35"/>
      <c r="B197" s="39"/>
      <c r="C197" s="35"/>
      <c r="D197" s="35"/>
      <c r="E197" s="141"/>
      <c r="F197" s="132"/>
      <c r="L197" s="133"/>
    </row>
    <row r="198" spans="1:12" x14ac:dyDescent="0.25">
      <c r="A198" s="35" t="s">
        <v>1031</v>
      </c>
      <c r="B198" s="30" t="s">
        <v>499</v>
      </c>
      <c r="C198" s="35"/>
      <c r="D198" s="35"/>
      <c r="E198" s="131"/>
      <c r="F198" s="132"/>
      <c r="L198" s="133">
        <f t="shared" si="6"/>
        <v>0</v>
      </c>
    </row>
    <row r="199" spans="1:12" x14ac:dyDescent="0.25">
      <c r="A199" s="35"/>
      <c r="B199" s="34"/>
      <c r="C199" s="35"/>
      <c r="D199" s="35"/>
      <c r="E199" s="131"/>
      <c r="F199" s="132"/>
      <c r="L199" s="133">
        <f t="shared" si="6"/>
        <v>0</v>
      </c>
    </row>
    <row r="200" spans="1:12" x14ac:dyDescent="0.25">
      <c r="A200" s="35" t="s">
        <v>1032</v>
      </c>
      <c r="B200" s="34" t="s">
        <v>657</v>
      </c>
      <c r="C200" s="35" t="s">
        <v>114</v>
      </c>
      <c r="D200" s="35">
        <v>1</v>
      </c>
      <c r="E200" s="131"/>
      <c r="F200" s="132"/>
      <c r="G200" s="43">
        <v>1</v>
      </c>
      <c r="L200" s="133">
        <f t="shared" si="6"/>
        <v>1</v>
      </c>
    </row>
    <row r="201" spans="1:12" x14ac:dyDescent="0.25">
      <c r="A201" s="35"/>
      <c r="B201" s="34"/>
      <c r="C201" s="35"/>
      <c r="D201" s="35"/>
      <c r="E201" s="131"/>
      <c r="F201" s="132"/>
      <c r="L201" s="133">
        <f t="shared" si="6"/>
        <v>0</v>
      </c>
    </row>
    <row r="202" spans="1:12" x14ac:dyDescent="0.25">
      <c r="A202" s="35" t="s">
        <v>1033</v>
      </c>
      <c r="B202" s="34" t="s">
        <v>659</v>
      </c>
      <c r="C202" s="35" t="s">
        <v>114</v>
      </c>
      <c r="D202" s="35">
        <v>2</v>
      </c>
      <c r="E202" s="131"/>
      <c r="F202" s="132"/>
      <c r="G202" s="43">
        <v>2</v>
      </c>
      <c r="L202" s="133">
        <f t="shared" si="6"/>
        <v>2</v>
      </c>
    </row>
    <row r="203" spans="1:12" x14ac:dyDescent="0.25">
      <c r="A203" s="35"/>
      <c r="B203" s="34"/>
      <c r="C203" s="35"/>
      <c r="D203" s="35"/>
      <c r="E203" s="131"/>
      <c r="F203" s="132"/>
      <c r="L203" s="133">
        <f t="shared" si="6"/>
        <v>0</v>
      </c>
    </row>
    <row r="204" spans="1:12" x14ac:dyDescent="0.25">
      <c r="A204" s="35" t="s">
        <v>1034</v>
      </c>
      <c r="B204" s="30" t="s">
        <v>660</v>
      </c>
      <c r="C204" s="35"/>
      <c r="D204" s="35"/>
      <c r="E204" s="131"/>
      <c r="F204" s="132"/>
      <c r="L204" s="133">
        <f t="shared" si="6"/>
        <v>0</v>
      </c>
    </row>
    <row r="205" spans="1:12" x14ac:dyDescent="0.25">
      <c r="A205" s="35"/>
      <c r="B205" s="30"/>
      <c r="C205" s="35"/>
      <c r="D205" s="35"/>
      <c r="E205" s="131"/>
      <c r="F205" s="132"/>
      <c r="L205" s="133">
        <f t="shared" si="6"/>
        <v>0</v>
      </c>
    </row>
    <row r="206" spans="1:12" x14ac:dyDescent="0.25">
      <c r="A206" s="35" t="s">
        <v>1035</v>
      </c>
      <c r="B206" s="30" t="s">
        <v>499</v>
      </c>
      <c r="C206" s="35"/>
      <c r="D206" s="35"/>
      <c r="E206" s="131"/>
      <c r="F206" s="132"/>
      <c r="L206" s="133">
        <f t="shared" si="6"/>
        <v>0</v>
      </c>
    </row>
    <row r="207" spans="1:12" x14ac:dyDescent="0.25">
      <c r="A207" s="35"/>
      <c r="B207" s="34"/>
      <c r="C207" s="35"/>
      <c r="D207" s="35"/>
      <c r="E207" s="131"/>
      <c r="F207" s="132"/>
      <c r="L207" s="133">
        <f t="shared" si="6"/>
        <v>0</v>
      </c>
    </row>
    <row r="208" spans="1:12" x14ac:dyDescent="0.25">
      <c r="A208" s="35" t="s">
        <v>1036</v>
      </c>
      <c r="B208" s="34" t="s">
        <v>658</v>
      </c>
      <c r="C208" s="35" t="s">
        <v>114</v>
      </c>
      <c r="D208" s="35">
        <v>1</v>
      </c>
      <c r="E208" s="131"/>
      <c r="F208" s="132"/>
      <c r="G208" s="43">
        <v>1</v>
      </c>
      <c r="L208" s="133">
        <f t="shared" si="6"/>
        <v>1</v>
      </c>
    </row>
    <row r="209" spans="1:12" x14ac:dyDescent="0.25">
      <c r="A209" s="35"/>
      <c r="B209" s="34"/>
      <c r="C209" s="35"/>
      <c r="D209" s="35"/>
      <c r="E209" s="131"/>
      <c r="F209" s="132"/>
      <c r="L209" s="133"/>
    </row>
    <row r="210" spans="1:12" x14ac:dyDescent="0.25">
      <c r="A210" s="33" t="s">
        <v>188</v>
      </c>
      <c r="B210" s="134" t="s">
        <v>119</v>
      </c>
      <c r="C210" s="31"/>
      <c r="D210" s="31"/>
      <c r="E210" s="32"/>
      <c r="F210" s="132"/>
      <c r="L210" s="133">
        <f>SUM(G210:K210)</f>
        <v>0</v>
      </c>
    </row>
    <row r="211" spans="1:12" x14ac:dyDescent="0.25">
      <c r="A211" s="33"/>
      <c r="B211" s="34"/>
      <c r="C211" s="31"/>
      <c r="D211" s="31"/>
      <c r="E211" s="32"/>
      <c r="F211" s="132"/>
      <c r="L211" s="133">
        <f>SUM(G211:K211)</f>
        <v>0</v>
      </c>
    </row>
    <row r="212" spans="1:12" ht="45" x14ac:dyDescent="0.25">
      <c r="A212" s="33" t="s">
        <v>189</v>
      </c>
      <c r="B212" s="30" t="s">
        <v>635</v>
      </c>
      <c r="C212" s="31"/>
      <c r="D212" s="144"/>
      <c r="E212" s="145"/>
      <c r="F212" s="132"/>
      <c r="L212" s="133">
        <f t="shared" ref="L212:L217" si="8">SUM(G212:K212)</f>
        <v>0</v>
      </c>
    </row>
    <row r="213" spans="1:12" x14ac:dyDescent="0.25">
      <c r="A213" s="33"/>
      <c r="B213" s="30"/>
      <c r="C213" s="31"/>
      <c r="D213" s="144"/>
      <c r="E213" s="145"/>
      <c r="F213" s="132"/>
      <c r="L213" s="133">
        <f t="shared" si="8"/>
        <v>0</v>
      </c>
    </row>
    <row r="214" spans="1:12" ht="27.4" customHeight="1" x14ac:dyDescent="0.25">
      <c r="A214" s="33" t="s">
        <v>1037</v>
      </c>
      <c r="B214" s="34" t="s">
        <v>552</v>
      </c>
      <c r="C214" s="31" t="s">
        <v>114</v>
      </c>
      <c r="D214" s="144">
        <v>1</v>
      </c>
      <c r="E214" s="145"/>
      <c r="F214" s="132"/>
      <c r="G214" s="43">
        <v>1</v>
      </c>
      <c r="L214" s="133">
        <f t="shared" si="8"/>
        <v>1</v>
      </c>
    </row>
    <row r="215" spans="1:12" x14ac:dyDescent="0.25">
      <c r="A215" s="33"/>
      <c r="B215" s="34"/>
      <c r="C215" s="31"/>
      <c r="D215" s="144"/>
      <c r="E215" s="145"/>
      <c r="F215" s="132"/>
      <c r="L215" s="133">
        <f t="shared" si="8"/>
        <v>0</v>
      </c>
    </row>
    <row r="216" spans="1:12" x14ac:dyDescent="0.25">
      <c r="A216" s="33" t="s">
        <v>1038</v>
      </c>
      <c r="B216" s="34" t="s">
        <v>637</v>
      </c>
      <c r="C216" s="31" t="s">
        <v>114</v>
      </c>
      <c r="D216" s="144">
        <v>1</v>
      </c>
      <c r="E216" s="145"/>
      <c r="F216" s="132"/>
      <c r="G216" s="43">
        <v>1</v>
      </c>
      <c r="L216" s="133">
        <f t="shared" si="8"/>
        <v>1</v>
      </c>
    </row>
    <row r="217" spans="1:12" x14ac:dyDescent="0.25">
      <c r="A217" s="33"/>
      <c r="B217" s="34"/>
      <c r="C217" s="31"/>
      <c r="D217" s="144"/>
      <c r="E217" s="145"/>
      <c r="F217" s="132"/>
      <c r="L217" s="133">
        <f t="shared" si="8"/>
        <v>0</v>
      </c>
    </row>
    <row r="218" spans="1:12" x14ac:dyDescent="0.25">
      <c r="A218" s="33"/>
      <c r="B218" s="146"/>
      <c r="C218" s="144"/>
      <c r="D218" s="144"/>
      <c r="E218" s="145"/>
      <c r="F218" s="132"/>
      <c r="L218" s="133"/>
    </row>
    <row r="219" spans="1:12" x14ac:dyDescent="0.25">
      <c r="A219" s="33"/>
      <c r="B219" s="146"/>
      <c r="C219" s="144"/>
      <c r="D219" s="144"/>
      <c r="E219" s="145"/>
      <c r="F219" s="132"/>
      <c r="L219" s="133"/>
    </row>
    <row r="220" spans="1:12" x14ac:dyDescent="0.25">
      <c r="A220" s="33"/>
      <c r="B220" s="146"/>
      <c r="C220" s="144"/>
      <c r="D220" s="144"/>
      <c r="E220" s="145"/>
      <c r="F220" s="132"/>
      <c r="L220" s="133"/>
    </row>
    <row r="221" spans="1:12" x14ac:dyDescent="0.25">
      <c r="A221" s="33"/>
      <c r="B221" s="146"/>
      <c r="C221" s="144"/>
      <c r="D221" s="144"/>
      <c r="E221" s="145"/>
      <c r="F221" s="132"/>
      <c r="L221" s="133"/>
    </row>
    <row r="222" spans="1:12" x14ac:dyDescent="0.25">
      <c r="A222" s="33"/>
      <c r="B222" s="146"/>
      <c r="C222" s="144"/>
      <c r="D222" s="144"/>
      <c r="E222" s="145"/>
      <c r="F222" s="132"/>
      <c r="L222" s="133"/>
    </row>
    <row r="223" spans="1:12" x14ac:dyDescent="0.25">
      <c r="A223" s="33"/>
      <c r="B223" s="146"/>
      <c r="C223" s="144"/>
      <c r="D223" s="144"/>
      <c r="E223" s="145"/>
      <c r="F223" s="132"/>
      <c r="L223" s="133"/>
    </row>
    <row r="224" spans="1:12" x14ac:dyDescent="0.25">
      <c r="A224" s="33"/>
      <c r="B224" s="146"/>
      <c r="C224" s="144"/>
      <c r="D224" s="144"/>
      <c r="E224" s="145"/>
      <c r="F224" s="132"/>
      <c r="L224" s="133"/>
    </row>
    <row r="225" spans="1:21" x14ac:dyDescent="0.25">
      <c r="A225" s="33"/>
      <c r="B225" s="146"/>
      <c r="C225" s="144"/>
      <c r="D225" s="144"/>
      <c r="E225" s="145"/>
      <c r="F225" s="132"/>
      <c r="L225" s="133"/>
    </row>
    <row r="226" spans="1:21" x14ac:dyDescent="0.25">
      <c r="A226" s="33"/>
      <c r="B226" s="146"/>
      <c r="C226" s="144"/>
      <c r="D226" s="144"/>
      <c r="E226" s="145"/>
      <c r="F226" s="132"/>
      <c r="L226" s="133"/>
    </row>
    <row r="227" spans="1:21" x14ac:dyDescent="0.25">
      <c r="A227" s="35"/>
      <c r="B227" s="34"/>
      <c r="C227" s="35"/>
      <c r="D227" s="35"/>
      <c r="E227" s="131"/>
      <c r="F227" s="132"/>
      <c r="L227" s="133"/>
    </row>
    <row r="228" spans="1:21" x14ac:dyDescent="0.25">
      <c r="A228" s="33"/>
      <c r="B228" s="34"/>
      <c r="C228" s="31"/>
      <c r="D228" s="31"/>
      <c r="E228" s="32"/>
      <c r="F228" s="132" t="str">
        <f t="shared" ref="F228" si="9">IF(OR(AND(D228="Prov",E228="Sum"),(E228="PC Sum")),". . . . . . . . .00",IF(ISERR(D228*E228),"",IF(D228*E228=0,"",ROUND(D228*E228,2))))</f>
        <v/>
      </c>
      <c r="L228" s="133">
        <f t="shared" ref="L228:L272" si="10">SUM(G228:K228)</f>
        <v>0</v>
      </c>
    </row>
    <row r="229" spans="1:21" s="140" customFormat="1" ht="27.4" customHeight="1" x14ac:dyDescent="0.25">
      <c r="A229" s="13"/>
      <c r="B229" s="14" t="s">
        <v>115</v>
      </c>
      <c r="C229" s="13"/>
      <c r="D229" s="13"/>
      <c r="E229" s="15"/>
      <c r="F229" s="16"/>
      <c r="G229" s="139"/>
      <c r="H229" s="139"/>
      <c r="I229" s="139"/>
      <c r="J229" s="139"/>
      <c r="K229" s="139"/>
      <c r="L229" s="133">
        <f t="shared" si="10"/>
        <v>0</v>
      </c>
      <c r="M229" s="139"/>
      <c r="N229" s="139"/>
      <c r="O229" s="139"/>
      <c r="P229" s="139"/>
      <c r="Q229" s="139"/>
      <c r="R229" s="139"/>
      <c r="S229" s="139"/>
      <c r="T229" s="139"/>
      <c r="U229" s="139"/>
    </row>
    <row r="230" spans="1:21" s="140" customFormat="1" x14ac:dyDescent="0.25">
      <c r="A230" s="45"/>
      <c r="B230" s="46"/>
      <c r="C230" s="45"/>
      <c r="D230" s="45"/>
      <c r="E230" s="47"/>
      <c r="F230" s="47"/>
      <c r="G230" s="139"/>
      <c r="H230" s="139"/>
      <c r="I230" s="139"/>
      <c r="J230" s="139"/>
      <c r="K230" s="139"/>
      <c r="L230" s="133">
        <f t="shared" si="10"/>
        <v>0</v>
      </c>
      <c r="M230" s="139"/>
      <c r="N230" s="139"/>
      <c r="O230" s="139"/>
      <c r="P230" s="139"/>
      <c r="Q230" s="139"/>
      <c r="R230" s="139"/>
      <c r="S230" s="139"/>
      <c r="T230" s="139"/>
      <c r="U230" s="139"/>
    </row>
    <row r="231" spans="1:21" s="140" customFormat="1" x14ac:dyDescent="0.25">
      <c r="A231" s="452"/>
      <c r="B231" s="11"/>
      <c r="C231" s="10"/>
      <c r="D231" s="10"/>
      <c r="E231" s="12"/>
      <c r="F231" s="12"/>
      <c r="G231" s="139"/>
      <c r="H231" s="139"/>
      <c r="I231" s="139"/>
      <c r="J231" s="139"/>
      <c r="K231" s="139"/>
      <c r="L231" s="133">
        <f t="shared" si="10"/>
        <v>0</v>
      </c>
      <c r="M231" s="139"/>
      <c r="N231" s="139"/>
      <c r="O231" s="139"/>
      <c r="P231" s="139"/>
      <c r="Q231" s="139"/>
      <c r="R231" s="139"/>
      <c r="S231" s="139"/>
      <c r="T231" s="139"/>
      <c r="U231" s="139"/>
    </row>
    <row r="232" spans="1:21" s="140" customFormat="1" ht="27" customHeight="1" x14ac:dyDescent="0.25">
      <c r="A232" s="20"/>
      <c r="B232" s="21" t="s">
        <v>116</v>
      </c>
      <c r="C232" s="20"/>
      <c r="D232" s="20"/>
      <c r="E232" s="22"/>
      <c r="F232" s="23"/>
      <c r="G232" s="139"/>
      <c r="H232" s="139"/>
      <c r="I232" s="139"/>
      <c r="J232" s="139"/>
      <c r="K232" s="139"/>
      <c r="L232" s="133">
        <f t="shared" si="10"/>
        <v>0</v>
      </c>
      <c r="M232" s="139"/>
      <c r="N232" s="139"/>
      <c r="O232" s="139"/>
      <c r="P232" s="139"/>
      <c r="Q232" s="139"/>
      <c r="R232" s="139"/>
      <c r="S232" s="139"/>
      <c r="T232" s="139"/>
      <c r="U232" s="139"/>
    </row>
    <row r="233" spans="1:21" x14ac:dyDescent="0.25">
      <c r="A233" s="35"/>
      <c r="B233" s="39"/>
      <c r="C233" s="35"/>
      <c r="D233" s="35"/>
      <c r="E233" s="131"/>
      <c r="F233" s="143"/>
      <c r="L233" s="133">
        <f t="shared" si="10"/>
        <v>0</v>
      </c>
    </row>
    <row r="234" spans="1:21" ht="45" x14ac:dyDescent="0.25">
      <c r="A234" s="33" t="s">
        <v>191</v>
      </c>
      <c r="B234" s="30" t="s">
        <v>635</v>
      </c>
      <c r="C234" s="31"/>
      <c r="D234" s="144"/>
      <c r="E234" s="145"/>
      <c r="F234" s="132" t="str">
        <f t="shared" ref="F234:F235" si="11">IF(OR(AND(D234="Prov",E234="Sum"),(E234="PC Sum")),". . . . . . . . .00",IF(ISERR(D234*E234),"",IF(D234*E234=0,"",ROUND(D234*E234,2))))</f>
        <v/>
      </c>
      <c r="L234" s="133">
        <f t="shared" si="10"/>
        <v>0</v>
      </c>
    </row>
    <row r="235" spans="1:21" x14ac:dyDescent="0.25">
      <c r="A235" s="33"/>
      <c r="B235" s="30"/>
      <c r="C235" s="31"/>
      <c r="D235" s="144"/>
      <c r="E235" s="145"/>
      <c r="F235" s="132" t="str">
        <f t="shared" si="11"/>
        <v/>
      </c>
      <c r="L235" s="133">
        <f t="shared" si="10"/>
        <v>0</v>
      </c>
    </row>
    <row r="236" spans="1:21" x14ac:dyDescent="0.25">
      <c r="A236" s="33" t="s">
        <v>192</v>
      </c>
      <c r="B236" s="34" t="s">
        <v>636</v>
      </c>
      <c r="C236" s="31" t="s">
        <v>114</v>
      </c>
      <c r="D236" s="144">
        <v>4</v>
      </c>
      <c r="E236" s="145"/>
      <c r="F236" s="132"/>
      <c r="H236" s="43">
        <v>4</v>
      </c>
      <c r="L236" s="133">
        <f t="shared" si="10"/>
        <v>4</v>
      </c>
    </row>
    <row r="237" spans="1:21" x14ac:dyDescent="0.25">
      <c r="A237" s="33"/>
      <c r="B237" s="146"/>
      <c r="C237" s="144"/>
      <c r="D237" s="144"/>
      <c r="E237" s="145"/>
      <c r="F237" s="132"/>
      <c r="L237" s="133">
        <f t="shared" si="10"/>
        <v>0</v>
      </c>
    </row>
    <row r="238" spans="1:21" x14ac:dyDescent="0.25">
      <c r="A238" s="33" t="s">
        <v>193</v>
      </c>
      <c r="B238" s="30" t="s">
        <v>537</v>
      </c>
      <c r="C238" s="144"/>
      <c r="D238" s="144"/>
      <c r="E238" s="145"/>
      <c r="F238" s="132"/>
      <c r="L238" s="133">
        <f t="shared" si="10"/>
        <v>0</v>
      </c>
    </row>
    <row r="239" spans="1:21" x14ac:dyDescent="0.25">
      <c r="A239" s="33"/>
      <c r="B239" s="146"/>
      <c r="C239" s="144"/>
      <c r="D239" s="144"/>
      <c r="E239" s="145"/>
      <c r="F239" s="132"/>
      <c r="L239" s="133">
        <f t="shared" si="10"/>
        <v>0</v>
      </c>
    </row>
    <row r="240" spans="1:21" x14ac:dyDescent="0.25">
      <c r="A240" s="33" t="s">
        <v>194</v>
      </c>
      <c r="B240" s="34" t="s">
        <v>536</v>
      </c>
      <c r="C240" s="31" t="s">
        <v>112</v>
      </c>
      <c r="D240" s="144">
        <v>96</v>
      </c>
      <c r="E240" s="145"/>
      <c r="F240" s="132"/>
      <c r="G240" s="43">
        <f>30+66</f>
        <v>96</v>
      </c>
      <c r="L240" s="133">
        <f t="shared" si="10"/>
        <v>96</v>
      </c>
    </row>
    <row r="241" spans="1:12" x14ac:dyDescent="0.25">
      <c r="A241" s="33"/>
      <c r="B241" s="146"/>
      <c r="C241" s="144"/>
      <c r="D241" s="144"/>
      <c r="E241" s="145"/>
      <c r="F241" s="132"/>
      <c r="L241" s="133">
        <f t="shared" si="10"/>
        <v>0</v>
      </c>
    </row>
    <row r="242" spans="1:12" x14ac:dyDescent="0.25">
      <c r="A242" s="33" t="s">
        <v>196</v>
      </c>
      <c r="B242" s="134" t="s">
        <v>120</v>
      </c>
      <c r="C242" s="31"/>
      <c r="D242" s="31"/>
      <c r="E242" s="32"/>
      <c r="F242" s="132"/>
      <c r="L242" s="133">
        <f t="shared" si="10"/>
        <v>0</v>
      </c>
    </row>
    <row r="243" spans="1:12" x14ac:dyDescent="0.25">
      <c r="A243" s="33"/>
      <c r="B243" s="34"/>
      <c r="C243" s="31"/>
      <c r="D243" s="31"/>
      <c r="E243" s="32"/>
      <c r="F243" s="132"/>
      <c r="L243" s="133">
        <f t="shared" si="10"/>
        <v>0</v>
      </c>
    </row>
    <row r="244" spans="1:12" x14ac:dyDescent="0.25">
      <c r="A244" s="33" t="s">
        <v>1039</v>
      </c>
      <c r="B244" s="30" t="s">
        <v>121</v>
      </c>
      <c r="C244" s="31"/>
      <c r="D244" s="31"/>
      <c r="E244" s="32"/>
      <c r="F244" s="132"/>
      <c r="L244" s="133">
        <f t="shared" si="10"/>
        <v>0</v>
      </c>
    </row>
    <row r="245" spans="1:12" x14ac:dyDescent="0.25">
      <c r="A245" s="33"/>
      <c r="B245" s="34"/>
      <c r="C245" s="31"/>
      <c r="D245" s="31"/>
      <c r="E245" s="32"/>
      <c r="F245" s="132"/>
      <c r="L245" s="133">
        <f t="shared" si="10"/>
        <v>0</v>
      </c>
    </row>
    <row r="246" spans="1:12" x14ac:dyDescent="0.25">
      <c r="A246" s="33" t="s">
        <v>1040</v>
      </c>
      <c r="B246" s="34" t="s">
        <v>243</v>
      </c>
      <c r="C246" s="31" t="s">
        <v>110</v>
      </c>
      <c r="D246" s="31">
        <v>13</v>
      </c>
      <c r="E246" s="32"/>
      <c r="F246" s="132"/>
      <c r="L246" s="133">
        <f t="shared" si="10"/>
        <v>0</v>
      </c>
    </row>
    <row r="247" spans="1:12" x14ac:dyDescent="0.25">
      <c r="A247" s="33"/>
      <c r="B247" s="34"/>
      <c r="C247" s="31"/>
      <c r="D247" s="31"/>
      <c r="E247" s="32"/>
      <c r="F247" s="132"/>
      <c r="L247" s="133">
        <f t="shared" si="10"/>
        <v>0</v>
      </c>
    </row>
    <row r="248" spans="1:12" x14ac:dyDescent="0.25">
      <c r="A248" s="33" t="s">
        <v>1041</v>
      </c>
      <c r="B248" s="30" t="s">
        <v>591</v>
      </c>
      <c r="C248" s="31"/>
      <c r="D248" s="31"/>
      <c r="E248" s="32"/>
      <c r="F248" s="132"/>
      <c r="L248" s="133">
        <f t="shared" si="10"/>
        <v>0</v>
      </c>
    </row>
    <row r="249" spans="1:12" x14ac:dyDescent="0.25">
      <c r="A249" s="33"/>
      <c r="B249" s="34"/>
      <c r="C249" s="31"/>
      <c r="D249" s="31"/>
      <c r="E249" s="32"/>
      <c r="F249" s="132"/>
      <c r="L249" s="133">
        <f t="shared" si="10"/>
        <v>0</v>
      </c>
    </row>
    <row r="250" spans="1:12" x14ac:dyDescent="0.25">
      <c r="A250" s="33" t="s">
        <v>1042</v>
      </c>
      <c r="B250" s="34" t="s">
        <v>592</v>
      </c>
      <c r="C250" s="31" t="s">
        <v>110</v>
      </c>
      <c r="D250" s="31">
        <v>160</v>
      </c>
      <c r="E250" s="32"/>
      <c r="F250" s="132"/>
      <c r="H250" s="43">
        <v>160</v>
      </c>
      <c r="L250" s="133">
        <f t="shared" si="10"/>
        <v>160</v>
      </c>
    </row>
    <row r="251" spans="1:12" x14ac:dyDescent="0.25">
      <c r="A251" s="33"/>
      <c r="B251" s="34"/>
      <c r="C251" s="31"/>
      <c r="D251" s="31"/>
      <c r="E251" s="32"/>
      <c r="F251" s="132"/>
      <c r="L251" s="133">
        <f t="shared" si="10"/>
        <v>0</v>
      </c>
    </row>
    <row r="252" spans="1:12" x14ac:dyDescent="0.25">
      <c r="A252" s="33" t="s">
        <v>324</v>
      </c>
      <c r="B252" s="30" t="s">
        <v>538</v>
      </c>
      <c r="C252" s="31"/>
      <c r="D252" s="31"/>
      <c r="E252" s="32"/>
      <c r="F252" s="132"/>
      <c r="L252" s="133">
        <f t="shared" si="10"/>
        <v>0</v>
      </c>
    </row>
    <row r="253" spans="1:12" x14ac:dyDescent="0.25">
      <c r="A253" s="33"/>
      <c r="B253" s="30"/>
      <c r="C253" s="31"/>
      <c r="D253" s="31"/>
      <c r="E253" s="32"/>
      <c r="F253" s="132"/>
      <c r="L253" s="133">
        <f t="shared" si="10"/>
        <v>0</v>
      </c>
    </row>
    <row r="254" spans="1:12" x14ac:dyDescent="0.25">
      <c r="A254" s="33" t="s">
        <v>1044</v>
      </c>
      <c r="B254" s="30" t="s">
        <v>539</v>
      </c>
      <c r="C254" s="31"/>
      <c r="D254" s="31"/>
      <c r="E254" s="32"/>
      <c r="F254" s="132"/>
      <c r="L254" s="133">
        <f t="shared" si="10"/>
        <v>0</v>
      </c>
    </row>
    <row r="255" spans="1:12" x14ac:dyDescent="0.25">
      <c r="A255" s="33"/>
      <c r="B255" s="30"/>
      <c r="C255" s="31"/>
      <c r="D255" s="31"/>
      <c r="E255" s="32"/>
      <c r="F255" s="132"/>
      <c r="L255" s="133">
        <f t="shared" si="10"/>
        <v>0</v>
      </c>
    </row>
    <row r="256" spans="1:12" ht="42.75" x14ac:dyDescent="0.25">
      <c r="A256" s="33" t="s">
        <v>1045</v>
      </c>
      <c r="B256" s="34" t="s">
        <v>371</v>
      </c>
      <c r="C256" s="31" t="s">
        <v>110</v>
      </c>
      <c r="D256" s="31">
        <v>60</v>
      </c>
      <c r="E256" s="32"/>
      <c r="F256" s="132"/>
      <c r="G256" s="43">
        <v>60</v>
      </c>
      <c r="L256" s="133">
        <f t="shared" si="10"/>
        <v>60</v>
      </c>
    </row>
    <row r="257" spans="1:12" x14ac:dyDescent="0.25">
      <c r="A257" s="33"/>
      <c r="B257" s="34"/>
      <c r="C257" s="31"/>
      <c r="D257" s="31"/>
      <c r="E257" s="32"/>
      <c r="F257" s="132"/>
      <c r="L257" s="133">
        <f t="shared" si="10"/>
        <v>0</v>
      </c>
    </row>
    <row r="258" spans="1:12" x14ac:dyDescent="0.25">
      <c r="A258" s="33" t="s">
        <v>325</v>
      </c>
      <c r="B258" s="134" t="s">
        <v>122</v>
      </c>
      <c r="C258" s="31"/>
      <c r="D258" s="31"/>
      <c r="E258" s="32"/>
      <c r="F258" s="132"/>
      <c r="L258" s="133">
        <f t="shared" si="10"/>
        <v>0</v>
      </c>
    </row>
    <row r="259" spans="1:12" x14ac:dyDescent="0.25">
      <c r="A259" s="33"/>
      <c r="B259" s="134"/>
      <c r="C259" s="31"/>
      <c r="D259" s="31"/>
      <c r="E259" s="32"/>
      <c r="F259" s="132"/>
      <c r="L259" s="133">
        <f t="shared" si="10"/>
        <v>0</v>
      </c>
    </row>
    <row r="260" spans="1:12" ht="45" x14ac:dyDescent="0.25">
      <c r="A260" s="33" t="s">
        <v>1046</v>
      </c>
      <c r="B260" s="30" t="s">
        <v>123</v>
      </c>
      <c r="C260" s="31"/>
      <c r="D260" s="31"/>
      <c r="E260" s="137"/>
      <c r="F260" s="132"/>
      <c r="L260" s="133">
        <f t="shared" si="10"/>
        <v>0</v>
      </c>
    </row>
    <row r="261" spans="1:12" x14ac:dyDescent="0.25">
      <c r="A261" s="33"/>
      <c r="B261" s="34"/>
      <c r="C261" s="31"/>
      <c r="D261" s="31"/>
      <c r="E261" s="137"/>
      <c r="F261" s="132"/>
      <c r="L261" s="133">
        <f t="shared" si="10"/>
        <v>0</v>
      </c>
    </row>
    <row r="262" spans="1:12" x14ac:dyDescent="0.25">
      <c r="A262" s="33" t="s">
        <v>1047</v>
      </c>
      <c r="B262" s="34" t="s">
        <v>370</v>
      </c>
      <c r="C262" s="31" t="s">
        <v>110</v>
      </c>
      <c r="D262" s="31">
        <v>102</v>
      </c>
      <c r="E262" s="137"/>
      <c r="F262" s="132"/>
      <c r="G262" s="43">
        <v>102</v>
      </c>
      <c r="L262" s="133">
        <f t="shared" si="10"/>
        <v>102</v>
      </c>
    </row>
    <row r="263" spans="1:12" x14ac:dyDescent="0.25">
      <c r="A263" s="33"/>
      <c r="B263" s="34"/>
      <c r="C263" s="31"/>
      <c r="D263" s="31"/>
      <c r="E263" s="137"/>
      <c r="F263" s="132"/>
      <c r="L263" s="133">
        <f t="shared" si="10"/>
        <v>0</v>
      </c>
    </row>
    <row r="264" spans="1:12" x14ac:dyDescent="0.25">
      <c r="A264" s="33" t="s">
        <v>1048</v>
      </c>
      <c r="B264" s="34" t="s">
        <v>436</v>
      </c>
      <c r="C264" s="31" t="s">
        <v>110</v>
      </c>
      <c r="D264" s="31">
        <v>60</v>
      </c>
      <c r="E264" s="137"/>
      <c r="F264" s="132"/>
      <c r="G264" s="43">
        <v>60</v>
      </c>
      <c r="L264" s="133">
        <f t="shared" si="10"/>
        <v>60</v>
      </c>
    </row>
    <row r="265" spans="1:12" x14ac:dyDescent="0.25">
      <c r="A265" s="33"/>
      <c r="B265" s="34"/>
      <c r="C265" s="31"/>
      <c r="D265" s="31"/>
      <c r="E265" s="137"/>
      <c r="F265" s="132"/>
      <c r="L265" s="133">
        <f t="shared" si="10"/>
        <v>0</v>
      </c>
    </row>
    <row r="266" spans="1:12" x14ac:dyDescent="0.25">
      <c r="A266" s="33" t="s">
        <v>1049</v>
      </c>
      <c r="B266" s="34" t="s">
        <v>598</v>
      </c>
      <c r="C266" s="31" t="s">
        <v>110</v>
      </c>
      <c r="D266" s="31">
        <v>90</v>
      </c>
      <c r="E266" s="137"/>
      <c r="F266" s="132"/>
      <c r="I266" s="43">
        <v>90</v>
      </c>
      <c r="L266" s="133">
        <f t="shared" si="10"/>
        <v>90</v>
      </c>
    </row>
    <row r="267" spans="1:12" x14ac:dyDescent="0.25">
      <c r="A267" s="33"/>
      <c r="B267" s="34"/>
      <c r="C267" s="31"/>
      <c r="D267" s="31"/>
      <c r="E267" s="137"/>
      <c r="F267" s="132"/>
      <c r="L267" s="133">
        <f t="shared" si="10"/>
        <v>0</v>
      </c>
    </row>
    <row r="268" spans="1:12" ht="60" x14ac:dyDescent="0.25">
      <c r="A268" s="33" t="s">
        <v>326</v>
      </c>
      <c r="B268" s="30" t="s">
        <v>368</v>
      </c>
      <c r="C268" s="31"/>
      <c r="D268" s="31"/>
      <c r="E268" s="137"/>
      <c r="F268" s="132"/>
      <c r="L268" s="133">
        <f>SUM(G268:K268)</f>
        <v>0</v>
      </c>
    </row>
    <row r="269" spans="1:12" x14ac:dyDescent="0.25">
      <c r="A269" s="33"/>
      <c r="B269" s="34"/>
      <c r="C269" s="31"/>
      <c r="D269" s="31"/>
      <c r="E269" s="137"/>
      <c r="F269" s="132"/>
      <c r="L269" s="133">
        <f>SUM(G269:K269)</f>
        <v>0</v>
      </c>
    </row>
    <row r="270" spans="1:12" x14ac:dyDescent="0.25">
      <c r="A270" s="33" t="s">
        <v>1050</v>
      </c>
      <c r="B270" s="34" t="s">
        <v>369</v>
      </c>
      <c r="C270" s="31" t="s">
        <v>110</v>
      </c>
      <c r="D270" s="31">
        <v>30</v>
      </c>
      <c r="E270" s="137"/>
      <c r="F270" s="132"/>
      <c r="J270" s="43">
        <v>30</v>
      </c>
      <c r="L270" s="133">
        <f>SUM(G270:K270)</f>
        <v>30</v>
      </c>
    </row>
    <row r="271" spans="1:12" x14ac:dyDescent="0.25">
      <c r="A271" s="33"/>
      <c r="B271" s="146"/>
      <c r="C271" s="144"/>
      <c r="D271" s="144"/>
      <c r="E271" s="145"/>
      <c r="F271" s="132"/>
      <c r="L271" s="133">
        <f t="shared" si="10"/>
        <v>0</v>
      </c>
    </row>
    <row r="272" spans="1:12" x14ac:dyDescent="0.25">
      <c r="A272" s="33"/>
      <c r="B272" s="146"/>
      <c r="C272" s="144"/>
      <c r="D272" s="144"/>
      <c r="E272" s="145"/>
      <c r="F272" s="132"/>
      <c r="L272" s="133">
        <f t="shared" si="10"/>
        <v>0</v>
      </c>
    </row>
    <row r="273" spans="1:21" x14ac:dyDescent="0.25">
      <c r="A273" s="33"/>
      <c r="B273" s="146"/>
      <c r="C273" s="144"/>
      <c r="D273" s="144"/>
      <c r="E273" s="145"/>
      <c r="F273" s="132"/>
      <c r="L273" s="133"/>
    </row>
    <row r="274" spans="1:21" x14ac:dyDescent="0.25">
      <c r="A274" s="33"/>
      <c r="B274" s="146"/>
      <c r="C274" s="144"/>
      <c r="D274" s="144"/>
      <c r="E274" s="145"/>
      <c r="F274" s="132"/>
      <c r="L274" s="133"/>
    </row>
    <row r="275" spans="1:21" x14ac:dyDescent="0.25">
      <c r="A275" s="33"/>
      <c r="B275" s="146"/>
      <c r="C275" s="144"/>
      <c r="D275" s="144"/>
      <c r="E275" s="145"/>
      <c r="F275" s="132"/>
      <c r="L275" s="133"/>
    </row>
    <row r="276" spans="1:21" x14ac:dyDescent="0.25">
      <c r="A276" s="33"/>
      <c r="B276" s="146"/>
      <c r="C276" s="144"/>
      <c r="D276" s="144"/>
      <c r="E276" s="145"/>
      <c r="F276" s="132"/>
      <c r="L276" s="133"/>
    </row>
    <row r="277" spans="1:21" x14ac:dyDescent="0.25">
      <c r="A277" s="33"/>
      <c r="B277" s="146" t="s">
        <v>54</v>
      </c>
      <c r="C277" s="144"/>
      <c r="D277" s="144"/>
      <c r="E277" s="145"/>
      <c r="F277" s="132"/>
      <c r="L277" s="133">
        <f>SUM(G277:K277)</f>
        <v>0</v>
      </c>
    </row>
    <row r="278" spans="1:21" x14ac:dyDescent="0.25">
      <c r="A278" s="33"/>
      <c r="B278" s="146"/>
      <c r="C278" s="144"/>
      <c r="D278" s="144"/>
      <c r="E278" s="145"/>
      <c r="F278" s="132"/>
      <c r="L278" s="133">
        <f t="shared" ref="L278:L302" si="12">SUM(G278:K278)</f>
        <v>0</v>
      </c>
    </row>
    <row r="279" spans="1:21" s="140" customFormat="1" x14ac:dyDescent="0.25">
      <c r="A279" s="10"/>
      <c r="B279" s="11" t="s">
        <v>54</v>
      </c>
      <c r="C279" s="10"/>
      <c r="D279" s="10"/>
      <c r="E279" s="12"/>
      <c r="F279" s="12"/>
      <c r="G279" s="139"/>
      <c r="H279" s="139"/>
      <c r="I279" s="139"/>
      <c r="J279" s="139"/>
      <c r="K279" s="139"/>
      <c r="L279" s="133">
        <f t="shared" si="12"/>
        <v>0</v>
      </c>
      <c r="M279" s="139"/>
      <c r="N279" s="139"/>
      <c r="O279" s="139"/>
      <c r="P279" s="139"/>
      <c r="Q279" s="139"/>
      <c r="R279" s="139"/>
      <c r="S279" s="139"/>
      <c r="T279" s="139"/>
      <c r="U279" s="139"/>
    </row>
    <row r="280" spans="1:21" s="140" customFormat="1" ht="24.4" customHeight="1" x14ac:dyDescent="0.25">
      <c r="A280" s="20"/>
      <c r="B280" s="21" t="s">
        <v>124</v>
      </c>
      <c r="C280" s="20"/>
      <c r="D280" s="20"/>
      <c r="E280" s="22"/>
      <c r="F280" s="23"/>
      <c r="G280" s="139"/>
      <c r="H280" s="139"/>
      <c r="I280" s="139"/>
      <c r="J280" s="139"/>
      <c r="K280" s="139"/>
      <c r="L280" s="133">
        <f t="shared" si="12"/>
        <v>0</v>
      </c>
      <c r="M280" s="139"/>
      <c r="N280" s="139"/>
      <c r="O280" s="139"/>
      <c r="P280" s="139"/>
      <c r="Q280" s="139"/>
      <c r="R280" s="139"/>
      <c r="S280" s="139"/>
      <c r="T280" s="139"/>
      <c r="U280" s="139"/>
    </row>
    <row r="281" spans="1:21" s="140" customFormat="1" x14ac:dyDescent="0.25">
      <c r="A281" s="45"/>
      <c r="B281" s="48"/>
      <c r="C281" s="45"/>
      <c r="D281" s="45"/>
      <c r="E281" s="47"/>
      <c r="F281" s="49"/>
      <c r="G281" s="139"/>
      <c r="H281" s="139"/>
      <c r="I281" s="139"/>
      <c r="J281" s="139"/>
      <c r="K281" s="139"/>
      <c r="L281" s="133">
        <f t="shared" si="12"/>
        <v>0</v>
      </c>
      <c r="M281" s="139"/>
      <c r="N281" s="139"/>
      <c r="O281" s="139"/>
      <c r="P281" s="139"/>
      <c r="Q281" s="139"/>
      <c r="R281" s="139"/>
      <c r="S281" s="139"/>
      <c r="T281" s="139"/>
      <c r="U281" s="139"/>
    </row>
    <row r="282" spans="1:21" s="140" customFormat="1" x14ac:dyDescent="0.25">
      <c r="A282" s="452"/>
      <c r="B282" s="11"/>
      <c r="C282" s="10"/>
      <c r="D282" s="10"/>
      <c r="E282" s="12"/>
      <c r="F282" s="12"/>
      <c r="G282" s="139"/>
      <c r="H282" s="139"/>
      <c r="I282" s="139"/>
      <c r="J282" s="139"/>
      <c r="K282" s="139"/>
      <c r="L282" s="133">
        <f t="shared" si="12"/>
        <v>0</v>
      </c>
      <c r="M282" s="139"/>
      <c r="N282" s="139"/>
      <c r="O282" s="139"/>
      <c r="P282" s="139"/>
      <c r="Q282" s="139"/>
      <c r="R282" s="139"/>
      <c r="S282" s="139"/>
      <c r="T282" s="139"/>
      <c r="U282" s="139"/>
    </row>
    <row r="283" spans="1:21" x14ac:dyDescent="0.25">
      <c r="A283" s="35"/>
      <c r="B283" s="39"/>
      <c r="C283" s="35"/>
      <c r="D283" s="35"/>
      <c r="E283" s="141"/>
      <c r="F283" s="132"/>
      <c r="L283" s="133">
        <f t="shared" si="12"/>
        <v>0</v>
      </c>
    </row>
    <row r="284" spans="1:21" x14ac:dyDescent="0.25">
      <c r="A284" s="35"/>
      <c r="B284" s="36" t="s">
        <v>125</v>
      </c>
      <c r="C284" s="35"/>
      <c r="D284" s="35"/>
      <c r="E284" s="131"/>
      <c r="F284" s="141"/>
      <c r="L284" s="133">
        <f t="shared" si="12"/>
        <v>0</v>
      </c>
    </row>
    <row r="285" spans="1:21" x14ac:dyDescent="0.25">
      <c r="A285" s="35"/>
      <c r="B285" s="39"/>
      <c r="C285" s="35"/>
      <c r="D285" s="35"/>
      <c r="E285" s="131"/>
      <c r="F285" s="141"/>
      <c r="L285" s="133">
        <f t="shared" si="12"/>
        <v>0</v>
      </c>
    </row>
    <row r="286" spans="1:21" x14ac:dyDescent="0.25">
      <c r="A286" s="35"/>
      <c r="B286" s="36" t="s">
        <v>372</v>
      </c>
      <c r="C286" s="35"/>
      <c r="D286" s="35"/>
      <c r="E286" s="131"/>
      <c r="F286" s="141"/>
      <c r="L286" s="133">
        <f t="shared" si="12"/>
        <v>0</v>
      </c>
    </row>
    <row r="287" spans="1:21" x14ac:dyDescent="0.25">
      <c r="A287" s="35"/>
      <c r="B287" s="39"/>
      <c r="C287" s="35"/>
      <c r="D287" s="35"/>
      <c r="E287" s="131"/>
      <c r="F287" s="141"/>
      <c r="L287" s="133">
        <f t="shared" si="12"/>
        <v>0</v>
      </c>
    </row>
    <row r="288" spans="1:21" x14ac:dyDescent="0.25">
      <c r="A288" s="35"/>
      <c r="B288" s="36" t="s">
        <v>105</v>
      </c>
      <c r="C288" s="35"/>
      <c r="D288" s="35"/>
      <c r="E288" s="131"/>
      <c r="F288" s="132" t="str">
        <f>IF(OR(AND(D288="Prov",E288="Sum"),(E288="PC Sum")),". . . . . . . . .00",IF(ISERR(D288*E288),"",IF(D288*E288=0,"",ROUND(D288*E288,2))))</f>
        <v/>
      </c>
      <c r="L288" s="133">
        <f t="shared" si="12"/>
        <v>0</v>
      </c>
    </row>
    <row r="289" spans="1:12" x14ac:dyDescent="0.25">
      <c r="A289" s="35"/>
      <c r="B289" s="36"/>
      <c r="C289" s="35"/>
      <c r="D289" s="35"/>
      <c r="E289" s="131"/>
      <c r="F289" s="132" t="str">
        <f>IF(OR(AND(D289="Prov",E289="Sum"),(E289="PC Sum")),". . . . . . . . .00",IF(ISERR(D289*E289),"",IF(D289*E289=0,"",ROUND(D289*E289,2))))</f>
        <v/>
      </c>
      <c r="L289" s="133">
        <f t="shared" si="12"/>
        <v>0</v>
      </c>
    </row>
    <row r="290" spans="1:12" ht="57" x14ac:dyDescent="0.25">
      <c r="A290" s="35"/>
      <c r="B290" s="34" t="s">
        <v>126</v>
      </c>
      <c r="C290" s="35"/>
      <c r="D290" s="35"/>
      <c r="E290" s="131"/>
      <c r="F290" s="132" t="str">
        <f>IF(OR(AND(D290="Prov",E290="Sum"),(E290="PC Sum")),". . . . . . . . .00",IF(ISERR(D290*E290),"",IF(D290*E290=0,"",ROUND(D290*E290,2))))</f>
        <v/>
      </c>
      <c r="L290" s="133">
        <f t="shared" si="12"/>
        <v>0</v>
      </c>
    </row>
    <row r="291" spans="1:12" x14ac:dyDescent="0.25">
      <c r="A291" s="35"/>
      <c r="B291" s="39"/>
      <c r="C291" s="35"/>
      <c r="D291" s="35"/>
      <c r="E291" s="131"/>
      <c r="F291" s="141"/>
      <c r="L291" s="133">
        <f t="shared" si="12"/>
        <v>0</v>
      </c>
    </row>
    <row r="292" spans="1:12" ht="16.5" x14ac:dyDescent="0.25">
      <c r="A292" s="35"/>
      <c r="B292" s="147" t="s">
        <v>399</v>
      </c>
      <c r="C292" s="148"/>
      <c r="D292" s="149"/>
      <c r="E292" s="131"/>
      <c r="F292" s="141"/>
      <c r="L292" s="133">
        <f t="shared" si="12"/>
        <v>0</v>
      </c>
    </row>
    <row r="293" spans="1:12" ht="16.5" x14ac:dyDescent="0.25">
      <c r="A293" s="35"/>
      <c r="B293" s="147"/>
      <c r="C293" s="148"/>
      <c r="D293" s="149"/>
      <c r="E293" s="131"/>
      <c r="F293" s="141"/>
      <c r="L293" s="133">
        <f t="shared" si="12"/>
        <v>0</v>
      </c>
    </row>
    <row r="294" spans="1:12" x14ac:dyDescent="0.25">
      <c r="A294" s="35" t="s">
        <v>188</v>
      </c>
      <c r="B294" s="142" t="s">
        <v>400</v>
      </c>
      <c r="C294" s="35"/>
      <c r="D294" s="35"/>
      <c r="E294" s="141"/>
      <c r="F294" s="132" t="str">
        <f t="shared" ref="F294:F345" si="13">IF(OR(AND(D294="Prov",E294="Sum"),(E294="PC Sum")),". . . . . . . . .00",IF(ISERR(D294*E294),"",IF(D294*E294=0,"",ROUND(D294*E294,2))))</f>
        <v/>
      </c>
      <c r="L294" s="133">
        <f t="shared" si="12"/>
        <v>0</v>
      </c>
    </row>
    <row r="295" spans="1:12" x14ac:dyDescent="0.25">
      <c r="A295" s="35"/>
      <c r="B295" s="142"/>
      <c r="C295" s="35"/>
      <c r="D295" s="35"/>
      <c r="E295" s="141"/>
      <c r="F295" s="132" t="str">
        <f t="shared" si="13"/>
        <v/>
      </c>
      <c r="L295" s="133">
        <f t="shared" si="12"/>
        <v>0</v>
      </c>
    </row>
    <row r="296" spans="1:12" ht="33" customHeight="1" x14ac:dyDescent="0.25">
      <c r="A296" s="35" t="s">
        <v>189</v>
      </c>
      <c r="B296" s="39" t="s">
        <v>401</v>
      </c>
      <c r="C296" s="35" t="s">
        <v>154</v>
      </c>
      <c r="D296" s="35">
        <v>595</v>
      </c>
      <c r="E296" s="141"/>
      <c r="F296" s="132"/>
      <c r="G296" s="43">
        <v>220</v>
      </c>
      <c r="H296" s="43">
        <v>125</v>
      </c>
      <c r="I296" s="43">
        <v>120</v>
      </c>
      <c r="J296" s="43">
        <v>60</v>
      </c>
      <c r="K296" s="43">
        <v>70</v>
      </c>
      <c r="L296" s="133">
        <f t="shared" si="12"/>
        <v>595</v>
      </c>
    </row>
    <row r="297" spans="1:12" x14ac:dyDescent="0.25">
      <c r="A297" s="35"/>
      <c r="B297" s="39"/>
      <c r="C297" s="35"/>
      <c r="D297" s="35"/>
      <c r="E297" s="141"/>
      <c r="F297" s="132"/>
      <c r="L297" s="133">
        <f t="shared" si="12"/>
        <v>0</v>
      </c>
    </row>
    <row r="298" spans="1:12" x14ac:dyDescent="0.25">
      <c r="A298" s="35" t="s">
        <v>1051</v>
      </c>
      <c r="B298" s="39" t="s">
        <v>409</v>
      </c>
      <c r="C298" s="35" t="s">
        <v>154</v>
      </c>
      <c r="D298" s="35">
        <v>595</v>
      </c>
      <c r="E298" s="141"/>
      <c r="F298" s="132"/>
      <c r="G298" s="43">
        <v>220</v>
      </c>
      <c r="H298" s="43">
        <v>125</v>
      </c>
      <c r="I298" s="43">
        <v>120</v>
      </c>
      <c r="J298" s="43">
        <v>60</v>
      </c>
      <c r="K298" s="43">
        <v>70</v>
      </c>
      <c r="L298" s="133">
        <f t="shared" si="12"/>
        <v>595</v>
      </c>
    </row>
    <row r="299" spans="1:12" x14ac:dyDescent="0.25">
      <c r="A299" s="35"/>
      <c r="B299" s="150"/>
      <c r="C299" s="35"/>
      <c r="D299" s="35"/>
      <c r="E299" s="141"/>
      <c r="F299" s="132"/>
      <c r="L299" s="133">
        <f t="shared" si="12"/>
        <v>0</v>
      </c>
    </row>
    <row r="300" spans="1:12" ht="16.5" x14ac:dyDescent="0.25">
      <c r="A300" s="35" t="s">
        <v>191</v>
      </c>
      <c r="B300" s="151" t="s">
        <v>402</v>
      </c>
      <c r="C300" s="148"/>
      <c r="D300" s="149"/>
      <c r="E300" s="131"/>
      <c r="F300" s="132"/>
      <c r="L300" s="133">
        <f t="shared" si="12"/>
        <v>0</v>
      </c>
    </row>
    <row r="301" spans="1:12" ht="16.5" x14ac:dyDescent="0.25">
      <c r="A301" s="35"/>
      <c r="B301" s="152"/>
      <c r="C301" s="148"/>
      <c r="D301" s="149"/>
      <c r="E301" s="131"/>
      <c r="F301" s="132"/>
      <c r="L301" s="133">
        <f t="shared" si="12"/>
        <v>0</v>
      </c>
    </row>
    <row r="302" spans="1:12" x14ac:dyDescent="0.25">
      <c r="A302" s="35" t="s">
        <v>192</v>
      </c>
      <c r="B302" s="142" t="s">
        <v>403</v>
      </c>
      <c r="C302" s="35"/>
      <c r="D302" s="35"/>
      <c r="E302" s="141"/>
      <c r="F302" s="132"/>
      <c r="L302" s="133">
        <f t="shared" si="12"/>
        <v>0</v>
      </c>
    </row>
    <row r="303" spans="1:12" x14ac:dyDescent="0.25">
      <c r="A303" s="35"/>
      <c r="B303" s="142"/>
      <c r="C303" s="35"/>
      <c r="D303" s="35"/>
      <c r="E303" s="141"/>
      <c r="F303" s="132"/>
      <c r="L303" s="133">
        <f t="shared" ref="L303:L330" si="14">SUM(G303:K303)</f>
        <v>0</v>
      </c>
    </row>
    <row r="304" spans="1:12" ht="29.45" customHeight="1" x14ac:dyDescent="0.25">
      <c r="A304" s="35" t="s">
        <v>1052</v>
      </c>
      <c r="B304" s="39" t="s">
        <v>404</v>
      </c>
      <c r="C304" s="35" t="s">
        <v>114</v>
      </c>
      <c r="D304" s="35">
        <v>5</v>
      </c>
      <c r="E304" s="141"/>
      <c r="F304" s="132"/>
      <c r="G304" s="43">
        <v>4</v>
      </c>
      <c r="J304" s="43">
        <v>1</v>
      </c>
      <c r="L304" s="133">
        <f t="shared" si="14"/>
        <v>5</v>
      </c>
    </row>
    <row r="305" spans="1:12" x14ac:dyDescent="0.25">
      <c r="A305" s="35"/>
      <c r="B305" s="39"/>
      <c r="C305" s="35"/>
      <c r="D305" s="35"/>
      <c r="E305" s="141"/>
      <c r="F305" s="132"/>
      <c r="L305" s="133">
        <f t="shared" si="14"/>
        <v>0</v>
      </c>
    </row>
    <row r="306" spans="1:12" ht="25.15" customHeight="1" x14ac:dyDescent="0.25">
      <c r="A306" s="35" t="s">
        <v>1053</v>
      </c>
      <c r="B306" s="39" t="s">
        <v>405</v>
      </c>
      <c r="C306" s="35" t="s">
        <v>114</v>
      </c>
      <c r="D306" s="35">
        <v>5</v>
      </c>
      <c r="E306" s="141"/>
      <c r="F306" s="132"/>
      <c r="G306" s="43">
        <v>1</v>
      </c>
      <c r="I306" s="43">
        <v>1</v>
      </c>
      <c r="J306" s="43">
        <v>2</v>
      </c>
      <c r="K306" s="43">
        <v>1</v>
      </c>
      <c r="L306" s="133">
        <f t="shared" si="14"/>
        <v>5</v>
      </c>
    </row>
    <row r="307" spans="1:12" x14ac:dyDescent="0.25">
      <c r="A307" s="35"/>
      <c r="B307" s="39"/>
      <c r="C307" s="35"/>
      <c r="D307" s="35"/>
      <c r="E307" s="141"/>
      <c r="F307" s="132"/>
      <c r="L307" s="133">
        <f t="shared" si="14"/>
        <v>0</v>
      </c>
    </row>
    <row r="308" spans="1:12" x14ac:dyDescent="0.25">
      <c r="A308" s="35" t="s">
        <v>193</v>
      </c>
      <c r="B308" s="142" t="s">
        <v>406</v>
      </c>
      <c r="C308" s="35"/>
      <c r="D308" s="35"/>
      <c r="E308" s="141"/>
      <c r="F308" s="132"/>
      <c r="L308" s="133">
        <f t="shared" si="14"/>
        <v>0</v>
      </c>
    </row>
    <row r="309" spans="1:12" x14ac:dyDescent="0.25">
      <c r="A309" s="35"/>
      <c r="B309" s="142"/>
      <c r="C309" s="35"/>
      <c r="D309" s="35"/>
      <c r="E309" s="141"/>
      <c r="F309" s="132"/>
      <c r="L309" s="133">
        <f t="shared" si="14"/>
        <v>0</v>
      </c>
    </row>
    <row r="310" spans="1:12" x14ac:dyDescent="0.25">
      <c r="A310" s="35" t="s">
        <v>194</v>
      </c>
      <c r="B310" s="39" t="s">
        <v>407</v>
      </c>
      <c r="C310" s="35" t="s">
        <v>112</v>
      </c>
      <c r="D310" s="35">
        <v>3</v>
      </c>
      <c r="E310" s="141"/>
      <c r="F310" s="132"/>
      <c r="G310" s="43">
        <v>3</v>
      </c>
      <c r="L310" s="133">
        <f t="shared" si="14"/>
        <v>3</v>
      </c>
    </row>
    <row r="311" spans="1:12" x14ac:dyDescent="0.25">
      <c r="A311" s="35"/>
      <c r="B311" s="39"/>
      <c r="C311" s="35"/>
      <c r="D311" s="35"/>
      <c r="E311" s="141"/>
      <c r="F311" s="132"/>
      <c r="L311" s="133">
        <f t="shared" si="14"/>
        <v>0</v>
      </c>
    </row>
    <row r="312" spans="1:12" x14ac:dyDescent="0.25">
      <c r="A312" s="35" t="s">
        <v>195</v>
      </c>
      <c r="B312" s="39" t="s">
        <v>408</v>
      </c>
      <c r="C312" s="35" t="s">
        <v>112</v>
      </c>
      <c r="D312" s="35">
        <v>7</v>
      </c>
      <c r="E312" s="141"/>
      <c r="F312" s="132"/>
      <c r="G312" s="43">
        <v>4</v>
      </c>
      <c r="I312" s="43">
        <v>1</v>
      </c>
      <c r="J312" s="43">
        <v>2</v>
      </c>
      <c r="L312" s="133">
        <f t="shared" si="14"/>
        <v>7</v>
      </c>
    </row>
    <row r="313" spans="1:12" x14ac:dyDescent="0.25">
      <c r="A313" s="35"/>
      <c r="B313" s="39"/>
      <c r="C313" s="35"/>
      <c r="D313" s="35"/>
      <c r="E313" s="141"/>
      <c r="F313" s="132"/>
      <c r="L313" s="133">
        <f t="shared" si="14"/>
        <v>0</v>
      </c>
    </row>
    <row r="314" spans="1:12" x14ac:dyDescent="0.25">
      <c r="A314" s="35" t="s">
        <v>196</v>
      </c>
      <c r="B314" s="36" t="s">
        <v>373</v>
      </c>
      <c r="C314" s="35"/>
      <c r="D314" s="35"/>
      <c r="E314" s="131"/>
      <c r="F314" s="132"/>
      <c r="H314" s="153"/>
      <c r="I314" s="154"/>
      <c r="J314" s="155"/>
      <c r="K314" s="155"/>
      <c r="L314" s="133">
        <f t="shared" si="14"/>
        <v>0</v>
      </c>
    </row>
    <row r="315" spans="1:12" x14ac:dyDescent="0.25">
      <c r="A315" s="35"/>
      <c r="B315" s="39"/>
      <c r="C315" s="35"/>
      <c r="D315" s="35"/>
      <c r="E315" s="141"/>
      <c r="F315" s="132"/>
      <c r="L315" s="133">
        <f t="shared" si="14"/>
        <v>0</v>
      </c>
    </row>
    <row r="316" spans="1:12" x14ac:dyDescent="0.25">
      <c r="A316" s="35" t="s">
        <v>1039</v>
      </c>
      <c r="B316" s="36" t="s">
        <v>398</v>
      </c>
      <c r="C316" s="35"/>
      <c r="D316" s="35"/>
      <c r="E316" s="131"/>
      <c r="F316" s="132"/>
      <c r="L316" s="133">
        <f t="shared" si="14"/>
        <v>0</v>
      </c>
    </row>
    <row r="317" spans="1:12" x14ac:dyDescent="0.25">
      <c r="A317" s="35"/>
      <c r="B317" s="39"/>
      <c r="C317" s="35"/>
      <c r="D317" s="35"/>
      <c r="E317" s="131"/>
      <c r="F317" s="132"/>
      <c r="L317" s="133">
        <f t="shared" si="14"/>
        <v>0</v>
      </c>
    </row>
    <row r="318" spans="1:12" x14ac:dyDescent="0.25">
      <c r="A318" s="35" t="s">
        <v>1040</v>
      </c>
      <c r="B318" s="39" t="s">
        <v>374</v>
      </c>
      <c r="C318" s="35" t="s">
        <v>109</v>
      </c>
      <c r="D318" s="35">
        <v>103</v>
      </c>
      <c r="E318" s="141"/>
      <c r="F318" s="132"/>
      <c r="G318" s="43">
        <v>17</v>
      </c>
      <c r="H318" s="43">
        <v>55</v>
      </c>
      <c r="I318" s="43">
        <v>31</v>
      </c>
      <c r="L318" s="133">
        <f t="shared" si="14"/>
        <v>103</v>
      </c>
    </row>
    <row r="319" spans="1:12" x14ac:dyDescent="0.25">
      <c r="A319" s="35"/>
      <c r="B319" s="39"/>
      <c r="C319" s="35"/>
      <c r="D319" s="35"/>
      <c r="E319" s="141"/>
      <c r="F319" s="132"/>
      <c r="L319" s="133">
        <f t="shared" si="14"/>
        <v>0</v>
      </c>
    </row>
    <row r="320" spans="1:12" x14ac:dyDescent="0.25">
      <c r="A320" s="35" t="s">
        <v>1054</v>
      </c>
      <c r="B320" s="39" t="s">
        <v>574</v>
      </c>
      <c r="C320" s="35" t="s">
        <v>109</v>
      </c>
      <c r="D320" s="35">
        <v>22</v>
      </c>
      <c r="E320" s="141"/>
      <c r="F320" s="132"/>
      <c r="H320" s="43">
        <v>1</v>
      </c>
      <c r="I320" s="43">
        <v>2</v>
      </c>
      <c r="J320" s="43">
        <v>19</v>
      </c>
      <c r="L320" s="133">
        <f t="shared" si="14"/>
        <v>22</v>
      </c>
    </row>
    <row r="321" spans="1:12" x14ac:dyDescent="0.25">
      <c r="A321" s="35"/>
      <c r="B321" s="39"/>
      <c r="C321" s="35"/>
      <c r="D321" s="35"/>
      <c r="E321" s="131"/>
      <c r="F321" s="132"/>
      <c r="L321" s="133">
        <f t="shared" si="14"/>
        <v>0</v>
      </c>
    </row>
    <row r="322" spans="1:12" x14ac:dyDescent="0.25">
      <c r="A322" s="35" t="s">
        <v>1041</v>
      </c>
      <c r="B322" s="142" t="s">
        <v>397</v>
      </c>
      <c r="C322" s="35"/>
      <c r="D322" s="35"/>
      <c r="E322" s="141"/>
      <c r="F322" s="132"/>
      <c r="L322" s="133">
        <f t="shared" si="14"/>
        <v>0</v>
      </c>
    </row>
    <row r="323" spans="1:12" x14ac:dyDescent="0.25">
      <c r="A323" s="35"/>
      <c r="B323" s="39"/>
      <c r="C323" s="35"/>
      <c r="D323" s="35"/>
      <c r="E323" s="141"/>
      <c r="F323" s="132"/>
      <c r="L323" s="133">
        <f t="shared" si="14"/>
        <v>0</v>
      </c>
    </row>
    <row r="324" spans="1:12" x14ac:dyDescent="0.25">
      <c r="A324" s="35" t="s">
        <v>1042</v>
      </c>
      <c r="B324" s="156" t="s">
        <v>375</v>
      </c>
      <c r="C324" s="35" t="s">
        <v>109</v>
      </c>
      <c r="D324" s="35">
        <v>11</v>
      </c>
      <c r="E324" s="141"/>
      <c r="F324" s="132"/>
      <c r="G324" s="43">
        <v>2</v>
      </c>
      <c r="H324" s="43">
        <v>5</v>
      </c>
      <c r="I324" s="43">
        <v>3</v>
      </c>
      <c r="J324" s="43">
        <v>1</v>
      </c>
      <c r="L324" s="133">
        <f t="shared" si="14"/>
        <v>11</v>
      </c>
    </row>
    <row r="325" spans="1:12" x14ac:dyDescent="0.25">
      <c r="A325" s="35"/>
      <c r="B325" s="39"/>
      <c r="C325" s="35"/>
      <c r="D325" s="35"/>
      <c r="E325" s="131"/>
      <c r="F325" s="132"/>
      <c r="L325" s="133">
        <f t="shared" si="14"/>
        <v>0</v>
      </c>
    </row>
    <row r="326" spans="1:12" x14ac:dyDescent="0.25">
      <c r="A326" s="35" t="s">
        <v>1055</v>
      </c>
      <c r="B326" s="156" t="s">
        <v>376</v>
      </c>
      <c r="C326" s="35" t="s">
        <v>109</v>
      </c>
      <c r="D326" s="35">
        <v>9</v>
      </c>
      <c r="E326" s="131"/>
      <c r="F326" s="132"/>
      <c r="G326" s="43">
        <f>1+4</f>
        <v>5</v>
      </c>
      <c r="H326" s="43">
        <v>2</v>
      </c>
      <c r="I326" s="43">
        <v>1</v>
      </c>
      <c r="J326" s="43">
        <v>1</v>
      </c>
      <c r="L326" s="133">
        <f t="shared" si="14"/>
        <v>9</v>
      </c>
    </row>
    <row r="327" spans="1:12" x14ac:dyDescent="0.25">
      <c r="A327" s="35"/>
      <c r="B327" s="39"/>
      <c r="C327" s="35"/>
      <c r="D327" s="35"/>
      <c r="E327" s="131"/>
      <c r="F327" s="132"/>
      <c r="L327" s="133">
        <f t="shared" si="14"/>
        <v>0</v>
      </c>
    </row>
    <row r="328" spans="1:12" x14ac:dyDescent="0.25">
      <c r="A328" s="35" t="s">
        <v>1043</v>
      </c>
      <c r="B328" s="142" t="s">
        <v>396</v>
      </c>
      <c r="C328" s="35"/>
      <c r="D328" s="35"/>
      <c r="E328" s="141"/>
      <c r="F328" s="132"/>
      <c r="L328" s="133">
        <f t="shared" si="14"/>
        <v>0</v>
      </c>
    </row>
    <row r="329" spans="1:12" x14ac:dyDescent="0.25">
      <c r="A329" s="35"/>
      <c r="B329" s="39"/>
      <c r="C329" s="35"/>
      <c r="D329" s="35"/>
      <c r="E329" s="131"/>
      <c r="F329" s="132"/>
      <c r="L329" s="133">
        <f t="shared" si="14"/>
        <v>0</v>
      </c>
    </row>
    <row r="330" spans="1:12" ht="28.5" x14ac:dyDescent="0.25">
      <c r="A330" s="35" t="s">
        <v>1056</v>
      </c>
      <c r="B330" s="156" t="s">
        <v>377</v>
      </c>
      <c r="C330" s="35" t="s">
        <v>109</v>
      </c>
      <c r="D330" s="35">
        <v>58</v>
      </c>
      <c r="E330" s="131"/>
      <c r="F330" s="132"/>
      <c r="G330" s="43">
        <f>G318-G356</f>
        <v>11</v>
      </c>
      <c r="H330" s="43">
        <f>H318-H356</f>
        <v>18</v>
      </c>
      <c r="I330" s="43">
        <f>I318-I356</f>
        <v>10</v>
      </c>
      <c r="J330" s="43">
        <v>19</v>
      </c>
      <c r="L330" s="133">
        <f t="shared" si="14"/>
        <v>58</v>
      </c>
    </row>
    <row r="331" spans="1:12" x14ac:dyDescent="0.25">
      <c r="A331" s="35"/>
      <c r="B331" s="156"/>
      <c r="C331" s="35"/>
      <c r="D331" s="35"/>
      <c r="E331" s="131"/>
      <c r="F331" s="132"/>
      <c r="L331" s="133"/>
    </row>
    <row r="332" spans="1:12" x14ac:dyDescent="0.25">
      <c r="A332" s="35"/>
      <c r="B332" s="156"/>
      <c r="C332" s="35"/>
      <c r="D332" s="35"/>
      <c r="E332" s="131"/>
      <c r="F332" s="132"/>
      <c r="L332" s="133"/>
    </row>
    <row r="333" spans="1:12" x14ac:dyDescent="0.25">
      <c r="A333" s="35"/>
      <c r="B333" s="156"/>
      <c r="C333" s="35"/>
      <c r="D333" s="35"/>
      <c r="E333" s="131"/>
      <c r="F333" s="132"/>
      <c r="L333" s="133"/>
    </row>
    <row r="334" spans="1:12" x14ac:dyDescent="0.25">
      <c r="A334" s="35"/>
      <c r="B334" s="156"/>
      <c r="C334" s="35"/>
      <c r="D334" s="35"/>
      <c r="E334" s="131"/>
      <c r="F334" s="132"/>
      <c r="L334" s="133"/>
    </row>
    <row r="335" spans="1:12" x14ac:dyDescent="0.25">
      <c r="A335" s="35"/>
      <c r="B335" s="156"/>
      <c r="C335" s="35"/>
      <c r="D335" s="35"/>
      <c r="E335" s="131"/>
      <c r="F335" s="132"/>
      <c r="L335" s="133"/>
    </row>
    <row r="336" spans="1:12" x14ac:dyDescent="0.25">
      <c r="A336" s="35"/>
      <c r="B336" s="156"/>
      <c r="C336" s="35"/>
      <c r="D336" s="35"/>
      <c r="E336" s="131"/>
      <c r="F336" s="132"/>
      <c r="L336" s="133"/>
    </row>
    <row r="337" spans="1:21" x14ac:dyDescent="0.25">
      <c r="A337" s="35"/>
      <c r="B337" s="156"/>
      <c r="C337" s="35"/>
      <c r="D337" s="35"/>
      <c r="E337" s="131"/>
      <c r="F337" s="132"/>
      <c r="L337" s="133"/>
    </row>
    <row r="338" spans="1:21" x14ac:dyDescent="0.25">
      <c r="A338" s="33"/>
      <c r="B338" s="34"/>
      <c r="C338" s="31"/>
      <c r="D338" s="31"/>
      <c r="E338" s="32"/>
      <c r="F338" s="132"/>
      <c r="L338" s="133">
        <f t="shared" ref="L338:L368" si="15">SUM(G338:K338)</f>
        <v>0</v>
      </c>
    </row>
    <row r="339" spans="1:21" s="140" customFormat="1" ht="27.4" customHeight="1" x14ac:dyDescent="0.25">
      <c r="A339" s="13"/>
      <c r="B339" s="14" t="s">
        <v>115</v>
      </c>
      <c r="C339" s="13"/>
      <c r="D339" s="13"/>
      <c r="E339" s="15"/>
      <c r="F339" s="16"/>
      <c r="G339" s="139"/>
      <c r="H339" s="139"/>
      <c r="I339" s="139"/>
      <c r="J339" s="139"/>
      <c r="K339" s="139"/>
      <c r="L339" s="133">
        <f t="shared" si="15"/>
        <v>0</v>
      </c>
      <c r="M339" s="139"/>
      <c r="N339" s="139"/>
      <c r="O339" s="139"/>
      <c r="P339" s="139"/>
      <c r="Q339" s="139"/>
      <c r="R339" s="139"/>
      <c r="S339" s="139"/>
      <c r="T339" s="139"/>
      <c r="U339" s="139"/>
    </row>
    <row r="340" spans="1:21" s="140" customFormat="1" x14ac:dyDescent="0.25">
      <c r="A340" s="45"/>
      <c r="B340" s="46"/>
      <c r="C340" s="45"/>
      <c r="D340" s="45"/>
      <c r="E340" s="47"/>
      <c r="F340" s="47"/>
      <c r="G340" s="139"/>
      <c r="H340" s="139"/>
      <c r="I340" s="139"/>
      <c r="J340" s="139"/>
      <c r="K340" s="139"/>
      <c r="L340" s="133">
        <f t="shared" si="15"/>
        <v>0</v>
      </c>
      <c r="M340" s="139"/>
      <c r="N340" s="139"/>
      <c r="O340" s="139"/>
      <c r="P340" s="139"/>
      <c r="Q340" s="139"/>
      <c r="R340" s="139"/>
      <c r="S340" s="139"/>
      <c r="T340" s="139"/>
      <c r="U340" s="139"/>
    </row>
    <row r="341" spans="1:21" s="140" customFormat="1" x14ac:dyDescent="0.25">
      <c r="A341" s="452"/>
      <c r="B341" s="11"/>
      <c r="C341" s="10"/>
      <c r="D341" s="10"/>
      <c r="E341" s="12"/>
      <c r="F341" s="12"/>
      <c r="G341" s="139"/>
      <c r="H341" s="139"/>
      <c r="I341" s="139"/>
      <c r="J341" s="139"/>
      <c r="K341" s="139"/>
      <c r="L341" s="133">
        <f t="shared" si="15"/>
        <v>0</v>
      </c>
      <c r="M341" s="139"/>
      <c r="N341" s="139"/>
      <c r="O341" s="139"/>
      <c r="P341" s="139"/>
      <c r="Q341" s="139"/>
      <c r="R341" s="139"/>
      <c r="S341" s="139"/>
      <c r="T341" s="139"/>
      <c r="U341" s="139"/>
    </row>
    <row r="342" spans="1:21" s="140" customFormat="1" ht="27" customHeight="1" x14ac:dyDescent="0.25">
      <c r="A342" s="20"/>
      <c r="B342" s="21" t="s">
        <v>116</v>
      </c>
      <c r="C342" s="20"/>
      <c r="D342" s="20"/>
      <c r="E342" s="22"/>
      <c r="F342" s="23"/>
      <c r="G342" s="139"/>
      <c r="H342" s="139"/>
      <c r="I342" s="139"/>
      <c r="J342" s="139"/>
      <c r="K342" s="139"/>
      <c r="L342" s="133">
        <f t="shared" si="15"/>
        <v>0</v>
      </c>
      <c r="M342" s="139"/>
      <c r="N342" s="139"/>
      <c r="O342" s="139"/>
      <c r="P342" s="139"/>
      <c r="Q342" s="139"/>
      <c r="R342" s="139"/>
      <c r="S342" s="139"/>
      <c r="T342" s="139"/>
      <c r="U342" s="139"/>
    </row>
    <row r="343" spans="1:21" x14ac:dyDescent="0.25">
      <c r="A343" s="35"/>
      <c r="B343" s="39"/>
      <c r="C343" s="35"/>
      <c r="D343" s="35"/>
      <c r="E343" s="131"/>
      <c r="F343" s="143"/>
      <c r="L343" s="133">
        <f t="shared" si="15"/>
        <v>0</v>
      </c>
    </row>
    <row r="344" spans="1:21" x14ac:dyDescent="0.25">
      <c r="A344" s="35" t="s">
        <v>324</v>
      </c>
      <c r="B344" s="142" t="s">
        <v>395</v>
      </c>
      <c r="C344" s="35"/>
      <c r="D344" s="35"/>
      <c r="E344" s="131"/>
      <c r="F344" s="132" t="str">
        <f t="shared" si="13"/>
        <v/>
      </c>
      <c r="L344" s="133">
        <f t="shared" si="15"/>
        <v>0</v>
      </c>
    </row>
    <row r="345" spans="1:21" x14ac:dyDescent="0.25">
      <c r="A345" s="35"/>
      <c r="B345" s="39"/>
      <c r="C345" s="35"/>
      <c r="D345" s="35"/>
      <c r="E345" s="131"/>
      <c r="F345" s="132" t="str">
        <f t="shared" si="13"/>
        <v/>
      </c>
      <c r="L345" s="133">
        <f t="shared" si="15"/>
        <v>0</v>
      </c>
    </row>
    <row r="346" spans="1:21" x14ac:dyDescent="0.25">
      <c r="A346" s="35" t="s">
        <v>1044</v>
      </c>
      <c r="B346" s="156" t="s">
        <v>378</v>
      </c>
      <c r="C346" s="35" t="s">
        <v>110</v>
      </c>
      <c r="D346" s="35">
        <v>294</v>
      </c>
      <c r="E346" s="131"/>
      <c r="F346" s="132"/>
      <c r="G346" s="43">
        <v>48</v>
      </c>
      <c r="H346" s="43">
        <v>158</v>
      </c>
      <c r="I346" s="43">
        <v>88</v>
      </c>
      <c r="L346" s="133">
        <f t="shared" si="15"/>
        <v>294</v>
      </c>
    </row>
    <row r="347" spans="1:21" x14ac:dyDescent="0.25">
      <c r="A347" s="35"/>
      <c r="B347" s="156"/>
      <c r="C347" s="35"/>
      <c r="D347" s="35"/>
      <c r="E347" s="131"/>
      <c r="F347" s="132"/>
      <c r="L347" s="133">
        <f t="shared" si="15"/>
        <v>0</v>
      </c>
    </row>
    <row r="348" spans="1:21" x14ac:dyDescent="0.25">
      <c r="A348" s="35" t="s">
        <v>325</v>
      </c>
      <c r="B348" s="36" t="s">
        <v>379</v>
      </c>
      <c r="C348" s="35"/>
      <c r="D348" s="35"/>
      <c r="E348" s="131"/>
      <c r="F348" s="132"/>
      <c r="L348" s="133">
        <f t="shared" si="15"/>
        <v>0</v>
      </c>
    </row>
    <row r="349" spans="1:21" x14ac:dyDescent="0.25">
      <c r="A349" s="35"/>
      <c r="B349" s="36"/>
      <c r="C349" s="35"/>
      <c r="D349" s="35"/>
      <c r="E349" s="131"/>
      <c r="F349" s="132"/>
      <c r="L349" s="133">
        <f t="shared" si="15"/>
        <v>0</v>
      </c>
    </row>
    <row r="350" spans="1:21" x14ac:dyDescent="0.25">
      <c r="A350" s="35" t="s">
        <v>1046</v>
      </c>
      <c r="B350" s="156" t="s">
        <v>379</v>
      </c>
      <c r="C350" s="35" t="s">
        <v>127</v>
      </c>
      <c r="D350" s="35">
        <v>1</v>
      </c>
      <c r="E350" s="131"/>
      <c r="F350" s="132"/>
      <c r="G350" s="43">
        <v>1</v>
      </c>
      <c r="L350" s="133">
        <f t="shared" si="15"/>
        <v>1</v>
      </c>
    </row>
    <row r="351" spans="1:21" x14ac:dyDescent="0.25">
      <c r="A351" s="35"/>
      <c r="B351" s="39"/>
      <c r="C351" s="35"/>
      <c r="D351" s="35"/>
      <c r="E351" s="131"/>
      <c r="F351" s="132"/>
      <c r="L351" s="133">
        <f t="shared" si="15"/>
        <v>0</v>
      </c>
    </row>
    <row r="352" spans="1:21" x14ac:dyDescent="0.25">
      <c r="A352" s="35" t="s">
        <v>326</v>
      </c>
      <c r="B352" s="36" t="s">
        <v>380</v>
      </c>
      <c r="C352" s="35"/>
      <c r="D352" s="35"/>
      <c r="E352" s="131"/>
      <c r="F352" s="132"/>
      <c r="L352" s="133">
        <f t="shared" si="15"/>
        <v>0</v>
      </c>
    </row>
    <row r="353" spans="1:12" x14ac:dyDescent="0.25">
      <c r="A353" s="35"/>
      <c r="B353" s="36"/>
      <c r="C353" s="35"/>
      <c r="D353" s="35"/>
      <c r="E353" s="131"/>
      <c r="F353" s="132"/>
      <c r="L353" s="133">
        <f t="shared" si="15"/>
        <v>0</v>
      </c>
    </row>
    <row r="354" spans="1:12" ht="30" x14ac:dyDescent="0.25">
      <c r="A354" s="35" t="s">
        <v>1050</v>
      </c>
      <c r="B354" s="142" t="s">
        <v>394</v>
      </c>
      <c r="C354" s="35"/>
      <c r="D354" s="35"/>
      <c r="E354" s="131"/>
      <c r="F354" s="132"/>
      <c r="L354" s="133">
        <f t="shared" si="15"/>
        <v>0</v>
      </c>
    </row>
    <row r="355" spans="1:12" x14ac:dyDescent="0.25">
      <c r="A355" s="35"/>
      <c r="B355" s="39"/>
      <c r="C355" s="35"/>
      <c r="D355" s="35"/>
      <c r="E355" s="131"/>
      <c r="F355" s="132"/>
      <c r="L355" s="133">
        <f t="shared" si="15"/>
        <v>0</v>
      </c>
    </row>
    <row r="356" spans="1:12" x14ac:dyDescent="0.25">
      <c r="A356" s="35" t="s">
        <v>1057</v>
      </c>
      <c r="B356" s="156" t="s">
        <v>381</v>
      </c>
      <c r="C356" s="35" t="s">
        <v>109</v>
      </c>
      <c r="D356" s="35">
        <v>64</v>
      </c>
      <c r="E356" s="131"/>
      <c r="F356" s="132"/>
      <c r="G356" s="43">
        <v>6</v>
      </c>
      <c r="H356" s="43">
        <v>37</v>
      </c>
      <c r="I356" s="43">
        <v>21</v>
      </c>
      <c r="L356" s="133">
        <f t="shared" si="15"/>
        <v>64</v>
      </c>
    </row>
    <row r="357" spans="1:12" x14ac:dyDescent="0.25">
      <c r="A357" s="35"/>
      <c r="B357" s="156"/>
      <c r="C357" s="35"/>
      <c r="D357" s="35"/>
      <c r="E357" s="131"/>
      <c r="F357" s="132"/>
      <c r="L357" s="133">
        <f t="shared" si="15"/>
        <v>0</v>
      </c>
    </row>
    <row r="358" spans="1:12" ht="30" x14ac:dyDescent="0.25">
      <c r="A358" s="35" t="s">
        <v>1058</v>
      </c>
      <c r="B358" s="142" t="s">
        <v>393</v>
      </c>
      <c r="C358" s="35"/>
      <c r="D358" s="35"/>
      <c r="E358" s="131"/>
      <c r="F358" s="132"/>
      <c r="L358" s="133">
        <f t="shared" si="15"/>
        <v>0</v>
      </c>
    </row>
    <row r="359" spans="1:12" x14ac:dyDescent="0.25">
      <c r="A359" s="35"/>
      <c r="B359" s="39"/>
      <c r="C359" s="35"/>
      <c r="D359" s="35"/>
      <c r="E359" s="131"/>
      <c r="F359" s="132"/>
      <c r="L359" s="133">
        <f t="shared" si="15"/>
        <v>0</v>
      </c>
    </row>
    <row r="360" spans="1:12" x14ac:dyDescent="0.25">
      <c r="A360" s="35" t="s">
        <v>1059</v>
      </c>
      <c r="B360" s="156" t="s">
        <v>382</v>
      </c>
      <c r="C360" s="35" t="s">
        <v>109</v>
      </c>
      <c r="D360" s="35">
        <v>79</v>
      </c>
      <c r="E360" s="131"/>
      <c r="F360" s="132"/>
      <c r="H360" s="43">
        <v>38</v>
      </c>
      <c r="I360" s="43">
        <v>36</v>
      </c>
      <c r="J360" s="43">
        <v>5</v>
      </c>
      <c r="L360" s="133">
        <f t="shared" si="15"/>
        <v>79</v>
      </c>
    </row>
    <row r="361" spans="1:12" x14ac:dyDescent="0.25">
      <c r="A361" s="35"/>
      <c r="B361" s="156"/>
      <c r="C361" s="35"/>
      <c r="D361" s="35"/>
      <c r="E361" s="131"/>
      <c r="F361" s="132"/>
      <c r="L361" s="133">
        <f t="shared" si="15"/>
        <v>0</v>
      </c>
    </row>
    <row r="362" spans="1:12" x14ac:dyDescent="0.25">
      <c r="A362" s="35" t="s">
        <v>1060</v>
      </c>
      <c r="B362" s="142" t="s">
        <v>392</v>
      </c>
      <c r="C362" s="35"/>
      <c r="D362" s="35"/>
      <c r="E362" s="131"/>
      <c r="F362" s="132"/>
      <c r="L362" s="133">
        <f t="shared" si="15"/>
        <v>0</v>
      </c>
    </row>
    <row r="363" spans="1:12" x14ac:dyDescent="0.25">
      <c r="A363" s="35"/>
      <c r="B363" s="39"/>
      <c r="C363" s="35"/>
      <c r="D363" s="35"/>
      <c r="E363" s="131"/>
      <c r="F363" s="132"/>
      <c r="L363" s="133">
        <f t="shared" si="15"/>
        <v>0</v>
      </c>
    </row>
    <row r="364" spans="1:12" x14ac:dyDescent="0.25">
      <c r="A364" s="35" t="s">
        <v>1061</v>
      </c>
      <c r="B364" s="156" t="s">
        <v>383</v>
      </c>
      <c r="C364" s="35" t="s">
        <v>109</v>
      </c>
      <c r="D364" s="35">
        <v>12</v>
      </c>
      <c r="E364" s="131"/>
      <c r="F364" s="132"/>
      <c r="H364" s="43">
        <v>6</v>
      </c>
      <c r="I364" s="43">
        <v>6</v>
      </c>
      <c r="L364" s="133">
        <f t="shared" si="15"/>
        <v>12</v>
      </c>
    </row>
    <row r="365" spans="1:12" x14ac:dyDescent="0.25">
      <c r="A365" s="35"/>
      <c r="B365" s="39"/>
      <c r="C365" s="35"/>
      <c r="D365" s="35"/>
      <c r="E365" s="131"/>
      <c r="F365" s="132"/>
      <c r="L365" s="133">
        <f t="shared" si="15"/>
        <v>0</v>
      </c>
    </row>
    <row r="366" spans="1:12" x14ac:dyDescent="0.25">
      <c r="A366" s="35" t="s">
        <v>1062</v>
      </c>
      <c r="B366" s="142" t="s">
        <v>389</v>
      </c>
      <c r="C366" s="35"/>
      <c r="D366" s="35"/>
      <c r="E366" s="131"/>
      <c r="F366" s="132"/>
      <c r="L366" s="133">
        <f t="shared" si="15"/>
        <v>0</v>
      </c>
    </row>
    <row r="367" spans="1:12" x14ac:dyDescent="0.25">
      <c r="A367" s="35"/>
      <c r="B367" s="39"/>
      <c r="C367" s="35"/>
      <c r="D367" s="35"/>
      <c r="E367" s="131"/>
      <c r="F367" s="132"/>
      <c r="L367" s="133">
        <f t="shared" si="15"/>
        <v>0</v>
      </c>
    </row>
    <row r="368" spans="1:12" ht="42.75" x14ac:dyDescent="0.25">
      <c r="A368" s="35" t="s">
        <v>1063</v>
      </c>
      <c r="B368" s="39" t="s">
        <v>384</v>
      </c>
      <c r="C368" s="35" t="s">
        <v>110</v>
      </c>
      <c r="D368" s="35">
        <v>245</v>
      </c>
      <c r="E368" s="141"/>
      <c r="F368" s="132"/>
      <c r="H368" s="43">
        <v>125</v>
      </c>
      <c r="I368" s="43">
        <v>120</v>
      </c>
      <c r="L368" s="133">
        <f t="shared" si="15"/>
        <v>245</v>
      </c>
    </row>
    <row r="369" spans="1:12" x14ac:dyDescent="0.25">
      <c r="A369" s="35"/>
      <c r="B369" s="39"/>
      <c r="C369" s="35"/>
      <c r="D369" s="35"/>
      <c r="E369" s="141"/>
      <c r="F369" s="132"/>
      <c r="L369" s="133">
        <f t="shared" ref="L369:L406" si="16">SUM(G369:K369)</f>
        <v>0</v>
      </c>
    </row>
    <row r="370" spans="1:12" x14ac:dyDescent="0.25">
      <c r="A370" s="35" t="s">
        <v>1064</v>
      </c>
      <c r="B370" s="142" t="s">
        <v>385</v>
      </c>
      <c r="C370" s="35"/>
      <c r="D370" s="35"/>
      <c r="E370" s="131"/>
      <c r="F370" s="132"/>
      <c r="L370" s="133">
        <f t="shared" si="16"/>
        <v>0</v>
      </c>
    </row>
    <row r="371" spans="1:12" x14ac:dyDescent="0.25">
      <c r="A371" s="35"/>
      <c r="B371" s="39"/>
      <c r="C371" s="35"/>
      <c r="D371" s="35"/>
      <c r="E371" s="131"/>
      <c r="F371" s="132"/>
      <c r="L371" s="133">
        <f t="shared" si="16"/>
        <v>0</v>
      </c>
    </row>
    <row r="372" spans="1:12" x14ac:dyDescent="0.25">
      <c r="A372" s="35" t="s">
        <v>1065</v>
      </c>
      <c r="B372" s="156" t="s">
        <v>386</v>
      </c>
      <c r="C372" s="35" t="s">
        <v>114</v>
      </c>
      <c r="D372" s="35">
        <v>20</v>
      </c>
      <c r="E372" s="141"/>
      <c r="F372" s="132"/>
      <c r="H372" s="43">
        <v>10</v>
      </c>
      <c r="I372" s="43">
        <v>10</v>
      </c>
      <c r="L372" s="133">
        <f t="shared" si="16"/>
        <v>20</v>
      </c>
    </row>
    <row r="373" spans="1:12" x14ac:dyDescent="0.25">
      <c r="A373" s="35"/>
      <c r="B373" s="39"/>
      <c r="C373" s="35"/>
      <c r="D373" s="35"/>
      <c r="E373" s="131"/>
      <c r="F373" s="132"/>
      <c r="L373" s="133">
        <f t="shared" si="16"/>
        <v>0</v>
      </c>
    </row>
    <row r="374" spans="1:12" x14ac:dyDescent="0.25">
      <c r="A374" s="35" t="s">
        <v>1066</v>
      </c>
      <c r="B374" s="36" t="s">
        <v>390</v>
      </c>
      <c r="C374" s="35"/>
      <c r="D374" s="35"/>
      <c r="E374" s="131"/>
      <c r="F374" s="132"/>
      <c r="L374" s="133">
        <f t="shared" si="16"/>
        <v>0</v>
      </c>
    </row>
    <row r="375" spans="1:12" x14ac:dyDescent="0.25">
      <c r="A375" s="35"/>
      <c r="B375" s="39"/>
      <c r="C375" s="35"/>
      <c r="D375" s="35"/>
      <c r="E375" s="131"/>
      <c r="F375" s="132"/>
      <c r="L375" s="133">
        <f t="shared" si="16"/>
        <v>0</v>
      </c>
    </row>
    <row r="376" spans="1:12" x14ac:dyDescent="0.25">
      <c r="A376" s="35" t="s">
        <v>1067</v>
      </c>
      <c r="B376" s="142" t="s">
        <v>391</v>
      </c>
      <c r="C376" s="35"/>
      <c r="D376" s="35"/>
      <c r="E376" s="131"/>
      <c r="F376" s="132"/>
      <c r="L376" s="133">
        <f t="shared" si="16"/>
        <v>0</v>
      </c>
    </row>
    <row r="377" spans="1:12" x14ac:dyDescent="0.25">
      <c r="A377" s="35"/>
      <c r="B377" s="39"/>
      <c r="C377" s="35"/>
      <c r="D377" s="35"/>
      <c r="E377" s="131"/>
      <c r="F377" s="132"/>
      <c r="L377" s="133">
        <f t="shared" si="16"/>
        <v>0</v>
      </c>
    </row>
    <row r="378" spans="1:12" ht="28.5" x14ac:dyDescent="0.25">
      <c r="A378" s="35" t="s">
        <v>1068</v>
      </c>
      <c r="B378" s="39" t="s">
        <v>387</v>
      </c>
      <c r="C378" s="35" t="s">
        <v>110</v>
      </c>
      <c r="D378" s="35">
        <v>245</v>
      </c>
      <c r="E378" s="131"/>
      <c r="F378" s="132"/>
      <c r="H378" s="43">
        <v>125</v>
      </c>
      <c r="I378" s="43">
        <v>120</v>
      </c>
      <c r="L378" s="133">
        <f t="shared" si="16"/>
        <v>245</v>
      </c>
    </row>
    <row r="379" spans="1:12" x14ac:dyDescent="0.25">
      <c r="A379" s="35"/>
      <c r="B379" s="39"/>
      <c r="C379" s="35"/>
      <c r="D379" s="35"/>
      <c r="E379" s="131"/>
      <c r="F379" s="132"/>
      <c r="L379" s="133">
        <f t="shared" si="16"/>
        <v>0</v>
      </c>
    </row>
    <row r="380" spans="1:12" x14ac:dyDescent="0.25">
      <c r="A380" s="35" t="s">
        <v>1069</v>
      </c>
      <c r="B380" s="39" t="s">
        <v>388</v>
      </c>
      <c r="C380" s="35" t="s">
        <v>110</v>
      </c>
      <c r="D380" s="35">
        <v>433</v>
      </c>
      <c r="E380" s="131"/>
      <c r="F380" s="132"/>
      <c r="G380" s="43">
        <v>48</v>
      </c>
      <c r="H380" s="43">
        <v>247</v>
      </c>
      <c r="I380" s="43">
        <v>138</v>
      </c>
      <c r="L380" s="133">
        <f t="shared" si="16"/>
        <v>433</v>
      </c>
    </row>
    <row r="381" spans="1:12" x14ac:dyDescent="0.25">
      <c r="A381" s="35"/>
      <c r="B381" s="39"/>
      <c r="C381" s="35"/>
      <c r="D381" s="35"/>
      <c r="E381" s="131"/>
      <c r="F381" s="132"/>
      <c r="L381" s="133">
        <f t="shared" si="16"/>
        <v>0</v>
      </c>
    </row>
    <row r="382" spans="1:12" x14ac:dyDescent="0.25">
      <c r="A382" s="35"/>
      <c r="B382" s="39"/>
      <c r="C382" s="35"/>
      <c r="D382" s="35"/>
      <c r="E382" s="131"/>
      <c r="F382" s="132"/>
      <c r="L382" s="133">
        <f t="shared" si="16"/>
        <v>0</v>
      </c>
    </row>
    <row r="383" spans="1:12" x14ac:dyDescent="0.25">
      <c r="A383" s="35"/>
      <c r="B383" s="39"/>
      <c r="C383" s="35"/>
      <c r="D383" s="35"/>
      <c r="E383" s="131"/>
      <c r="F383" s="132"/>
      <c r="L383" s="133">
        <f t="shared" si="16"/>
        <v>0</v>
      </c>
    </row>
    <row r="384" spans="1:12" x14ac:dyDescent="0.25">
      <c r="A384" s="35"/>
      <c r="B384" s="39"/>
      <c r="C384" s="35"/>
      <c r="D384" s="35"/>
      <c r="E384" s="131"/>
      <c r="F384" s="132"/>
      <c r="L384" s="133">
        <f t="shared" si="16"/>
        <v>0</v>
      </c>
    </row>
    <row r="385" spans="1:21" x14ac:dyDescent="0.25">
      <c r="A385" s="35"/>
      <c r="B385" s="39"/>
      <c r="C385" s="35"/>
      <c r="D385" s="35"/>
      <c r="E385" s="131"/>
      <c r="F385" s="132"/>
      <c r="L385" s="133">
        <f t="shared" si="16"/>
        <v>0</v>
      </c>
    </row>
    <row r="386" spans="1:21" x14ac:dyDescent="0.25">
      <c r="A386" s="35"/>
      <c r="B386" s="39"/>
      <c r="C386" s="35"/>
      <c r="D386" s="35"/>
      <c r="E386" s="131"/>
      <c r="F386" s="132"/>
      <c r="L386" s="133">
        <f t="shared" si="16"/>
        <v>0</v>
      </c>
    </row>
    <row r="387" spans="1:21" x14ac:dyDescent="0.25">
      <c r="A387" s="35"/>
      <c r="B387" s="36"/>
      <c r="C387" s="35"/>
      <c r="D387" s="35"/>
      <c r="E387" s="131"/>
      <c r="F387" s="132"/>
      <c r="L387" s="133">
        <f t="shared" si="16"/>
        <v>0</v>
      </c>
    </row>
    <row r="388" spans="1:21" x14ac:dyDescent="0.25">
      <c r="A388" s="35"/>
      <c r="B388" s="39"/>
      <c r="C388" s="35"/>
      <c r="D388" s="35"/>
      <c r="E388" s="131"/>
      <c r="F388" s="132"/>
      <c r="L388" s="133">
        <f t="shared" si="16"/>
        <v>0</v>
      </c>
    </row>
    <row r="389" spans="1:21" x14ac:dyDescent="0.25">
      <c r="A389" s="35"/>
      <c r="B389" s="39"/>
      <c r="C389" s="35"/>
      <c r="D389" s="35"/>
      <c r="E389" s="131"/>
      <c r="F389" s="132"/>
      <c r="L389" s="133">
        <f t="shared" si="16"/>
        <v>0</v>
      </c>
    </row>
    <row r="390" spans="1:21" x14ac:dyDescent="0.25">
      <c r="A390" s="35"/>
      <c r="B390" s="39"/>
      <c r="C390" s="35"/>
      <c r="D390" s="35"/>
      <c r="E390" s="131"/>
      <c r="F390" s="132"/>
      <c r="L390" s="133">
        <f t="shared" si="16"/>
        <v>0</v>
      </c>
    </row>
    <row r="391" spans="1:21" x14ac:dyDescent="0.25">
      <c r="A391" s="35"/>
      <c r="B391" s="39"/>
      <c r="C391" s="35"/>
      <c r="D391" s="35"/>
      <c r="E391" s="131"/>
      <c r="F391" s="132"/>
      <c r="L391" s="133"/>
    </row>
    <row r="392" spans="1:21" x14ac:dyDescent="0.25">
      <c r="A392" s="35"/>
      <c r="B392" s="39"/>
      <c r="C392" s="35"/>
      <c r="D392" s="35"/>
      <c r="E392" s="131"/>
      <c r="F392" s="132"/>
      <c r="L392" s="133"/>
    </row>
    <row r="393" spans="1:21" x14ac:dyDescent="0.25">
      <c r="A393" s="35"/>
      <c r="B393" s="39"/>
      <c r="C393" s="35"/>
      <c r="D393" s="35"/>
      <c r="E393" s="131"/>
      <c r="F393" s="132"/>
      <c r="L393" s="133"/>
    </row>
    <row r="394" spans="1:21" x14ac:dyDescent="0.25">
      <c r="A394" s="35"/>
      <c r="B394" s="39"/>
      <c r="C394" s="35"/>
      <c r="D394" s="35"/>
      <c r="E394" s="131"/>
      <c r="F394" s="132"/>
      <c r="L394" s="133"/>
    </row>
    <row r="395" spans="1:21" x14ac:dyDescent="0.25">
      <c r="A395" s="35"/>
      <c r="B395" s="39"/>
      <c r="C395" s="35"/>
      <c r="D395" s="35"/>
      <c r="E395" s="131"/>
      <c r="F395" s="132"/>
      <c r="L395" s="133"/>
    </row>
    <row r="396" spans="1:21" x14ac:dyDescent="0.25">
      <c r="A396" s="35"/>
      <c r="B396" s="39"/>
      <c r="C396" s="35"/>
      <c r="D396" s="35"/>
      <c r="E396" s="131"/>
      <c r="F396" s="132"/>
      <c r="L396" s="133"/>
    </row>
    <row r="397" spans="1:21" x14ac:dyDescent="0.25">
      <c r="A397" s="35"/>
      <c r="B397" s="39"/>
      <c r="C397" s="35"/>
      <c r="D397" s="35"/>
      <c r="E397" s="131"/>
      <c r="F397" s="132"/>
      <c r="L397" s="133">
        <f t="shared" si="16"/>
        <v>0</v>
      </c>
    </row>
    <row r="398" spans="1:21" x14ac:dyDescent="0.25">
      <c r="A398" s="35"/>
      <c r="B398" s="39"/>
      <c r="C398" s="35"/>
      <c r="D398" s="35"/>
      <c r="E398" s="131"/>
      <c r="F398" s="132"/>
      <c r="L398" s="133">
        <f t="shared" si="16"/>
        <v>0</v>
      </c>
    </row>
    <row r="399" spans="1:21" x14ac:dyDescent="0.25">
      <c r="A399" s="35"/>
      <c r="B399" s="39"/>
      <c r="C399" s="35"/>
      <c r="D399" s="35"/>
      <c r="E399" s="131"/>
      <c r="F399" s="132"/>
      <c r="L399" s="133">
        <f t="shared" si="16"/>
        <v>0</v>
      </c>
    </row>
    <row r="400" spans="1:21" s="140" customFormat="1" ht="22.5" customHeight="1" x14ac:dyDescent="0.25">
      <c r="A400" s="20"/>
      <c r="B400" s="21" t="s">
        <v>124</v>
      </c>
      <c r="C400" s="20"/>
      <c r="D400" s="20"/>
      <c r="E400" s="22"/>
      <c r="F400" s="23"/>
      <c r="G400" s="139"/>
      <c r="H400" s="139"/>
      <c r="I400" s="139"/>
      <c r="J400" s="139"/>
      <c r="K400" s="139"/>
      <c r="L400" s="133">
        <f t="shared" si="16"/>
        <v>0</v>
      </c>
      <c r="M400" s="139"/>
      <c r="N400" s="139"/>
      <c r="O400" s="139"/>
      <c r="P400" s="139"/>
      <c r="Q400" s="139"/>
      <c r="R400" s="139"/>
      <c r="S400" s="139"/>
      <c r="T400" s="139"/>
      <c r="U400" s="139"/>
    </row>
    <row r="401" spans="1:21" x14ac:dyDescent="0.25">
      <c r="A401" s="45"/>
      <c r="B401" s="46"/>
      <c r="C401" s="45"/>
      <c r="D401" s="45"/>
      <c r="E401" s="47"/>
      <c r="F401" s="47"/>
      <c r="L401" s="133">
        <f t="shared" si="16"/>
        <v>0</v>
      </c>
    </row>
    <row r="402" spans="1:21" s="140" customFormat="1" x14ac:dyDescent="0.25">
      <c r="A402" s="452"/>
      <c r="B402" s="11"/>
      <c r="C402" s="10"/>
      <c r="D402" s="10"/>
      <c r="E402" s="12"/>
      <c r="F402" s="12"/>
      <c r="G402" s="139"/>
      <c r="H402" s="139"/>
      <c r="I402" s="139"/>
      <c r="J402" s="139"/>
      <c r="K402" s="139"/>
      <c r="L402" s="133">
        <f>SUM(G402:K402)</f>
        <v>0</v>
      </c>
      <c r="M402" s="139"/>
      <c r="N402" s="139"/>
      <c r="O402" s="139"/>
      <c r="P402" s="139"/>
      <c r="Q402" s="139"/>
      <c r="R402" s="139"/>
      <c r="S402" s="139"/>
      <c r="T402" s="139"/>
      <c r="U402" s="139"/>
    </row>
    <row r="403" spans="1:21" x14ac:dyDescent="0.25">
      <c r="A403" s="35"/>
      <c r="B403" s="39"/>
      <c r="C403" s="35"/>
      <c r="D403" s="35"/>
      <c r="E403" s="141"/>
      <c r="F403" s="157"/>
      <c r="L403" s="133">
        <f t="shared" si="16"/>
        <v>0</v>
      </c>
    </row>
    <row r="404" spans="1:21" x14ac:dyDescent="0.25">
      <c r="A404" s="35"/>
      <c r="B404" s="36" t="s">
        <v>128</v>
      </c>
      <c r="C404" s="35"/>
      <c r="D404" s="35"/>
      <c r="E404" s="131"/>
      <c r="F404" s="158"/>
      <c r="L404" s="133">
        <f t="shared" si="16"/>
        <v>0</v>
      </c>
    </row>
    <row r="405" spans="1:21" x14ac:dyDescent="0.25">
      <c r="A405" s="35"/>
      <c r="B405" s="39"/>
      <c r="C405" s="35"/>
      <c r="D405" s="35"/>
      <c r="E405" s="131"/>
      <c r="F405" s="158"/>
      <c r="L405" s="133">
        <f t="shared" si="16"/>
        <v>0</v>
      </c>
    </row>
    <row r="406" spans="1:21" x14ac:dyDescent="0.25">
      <c r="A406" s="35"/>
      <c r="B406" s="36" t="s">
        <v>514</v>
      </c>
      <c r="C406" s="35"/>
      <c r="D406" s="35"/>
      <c r="E406" s="131"/>
      <c r="F406" s="158"/>
      <c r="L406" s="133">
        <f t="shared" si="16"/>
        <v>0</v>
      </c>
    </row>
    <row r="407" spans="1:21" x14ac:dyDescent="0.25">
      <c r="A407" s="35"/>
      <c r="B407" s="39"/>
      <c r="C407" s="35"/>
      <c r="D407" s="35"/>
      <c r="E407" s="131"/>
      <c r="F407" s="158"/>
      <c r="L407" s="133">
        <f t="shared" ref="L407:L422" si="17">SUM(G407:K407)</f>
        <v>0</v>
      </c>
    </row>
    <row r="408" spans="1:21" x14ac:dyDescent="0.25">
      <c r="A408" s="35"/>
      <c r="B408" s="36" t="s">
        <v>105</v>
      </c>
      <c r="C408" s="35"/>
      <c r="D408" s="35"/>
      <c r="E408" s="131"/>
      <c r="F408" s="157" t="str">
        <f>IF(OR(AND(D408="Prov",E408="Sum"),(E408="PC Sum")),". . . . . . . . .00",IF(ISERR(D408*E408),"",IF(D408*E408=0,"",ROUND(D408*E408,2))))</f>
        <v/>
      </c>
      <c r="L408" s="133">
        <f t="shared" si="17"/>
        <v>0</v>
      </c>
    </row>
    <row r="409" spans="1:21" x14ac:dyDescent="0.25">
      <c r="A409" s="35"/>
      <c r="B409" s="36"/>
      <c r="C409" s="35"/>
      <c r="D409" s="35"/>
      <c r="E409" s="131"/>
      <c r="F409" s="157" t="str">
        <f>IF(OR(AND(D409="Prov",E409="Sum"),(E409="PC Sum")),". . . . . . . . .00",IF(ISERR(D409*E409),"",IF(D409*E409=0,"",ROUND(D409*E409,2))))</f>
        <v/>
      </c>
      <c r="L409" s="133">
        <f t="shared" si="17"/>
        <v>0</v>
      </c>
    </row>
    <row r="410" spans="1:21" ht="72" customHeight="1" x14ac:dyDescent="0.25">
      <c r="A410" s="35"/>
      <c r="B410" s="34" t="s">
        <v>126</v>
      </c>
      <c r="C410" s="35"/>
      <c r="D410" s="35"/>
      <c r="E410" s="131"/>
      <c r="F410" s="157" t="str">
        <f>IF(OR(AND(D410="Prov",E410="Sum"),(E410="PC Sum")),". . . . . . . . .00",IF(ISERR(D410*E410),"",IF(D410*E410=0,"",ROUND(D410*E410,2))))</f>
        <v/>
      </c>
      <c r="L410" s="133">
        <f t="shared" si="17"/>
        <v>0</v>
      </c>
    </row>
    <row r="411" spans="1:21" x14ac:dyDescent="0.25">
      <c r="A411" s="35"/>
      <c r="B411" s="39"/>
      <c r="C411" s="35"/>
      <c r="D411" s="35"/>
      <c r="E411" s="131"/>
      <c r="F411" s="158"/>
      <c r="L411" s="133">
        <f t="shared" si="17"/>
        <v>0</v>
      </c>
    </row>
    <row r="412" spans="1:21" x14ac:dyDescent="0.25">
      <c r="A412" s="35">
        <v>3</v>
      </c>
      <c r="B412" s="36" t="s">
        <v>672</v>
      </c>
      <c r="C412" s="35"/>
      <c r="D412" s="35"/>
      <c r="E412" s="131"/>
      <c r="F412" s="158"/>
      <c r="L412" s="133">
        <f t="shared" si="17"/>
        <v>0</v>
      </c>
    </row>
    <row r="413" spans="1:21" x14ac:dyDescent="0.25">
      <c r="A413" s="35"/>
      <c r="B413" s="39"/>
      <c r="C413" s="35"/>
      <c r="D413" s="35"/>
      <c r="E413" s="141"/>
      <c r="F413" s="157"/>
      <c r="L413" s="133">
        <f t="shared" si="17"/>
        <v>0</v>
      </c>
    </row>
    <row r="414" spans="1:21" x14ac:dyDescent="0.25">
      <c r="A414" s="35" t="s">
        <v>197</v>
      </c>
      <c r="B414" s="36" t="s">
        <v>530</v>
      </c>
      <c r="C414" s="35"/>
      <c r="D414" s="35"/>
      <c r="E414" s="131"/>
      <c r="F414" s="158"/>
      <c r="L414" s="133">
        <f t="shared" si="17"/>
        <v>0</v>
      </c>
    </row>
    <row r="415" spans="1:21" x14ac:dyDescent="0.25">
      <c r="A415" s="35"/>
      <c r="B415" s="39"/>
      <c r="C415" s="35"/>
      <c r="D415" s="35"/>
      <c r="E415" s="131"/>
      <c r="F415" s="132"/>
      <c r="L415" s="133">
        <f t="shared" si="17"/>
        <v>0</v>
      </c>
    </row>
    <row r="416" spans="1:21" x14ac:dyDescent="0.25">
      <c r="A416" s="35" t="s">
        <v>1070</v>
      </c>
      <c r="B416" s="39" t="s">
        <v>515</v>
      </c>
      <c r="C416" s="35" t="s">
        <v>109</v>
      </c>
      <c r="D416" s="35">
        <v>53</v>
      </c>
      <c r="E416" s="141"/>
      <c r="F416" s="132"/>
      <c r="G416" s="43">
        <v>5</v>
      </c>
      <c r="H416" s="43">
        <v>17</v>
      </c>
      <c r="I416" s="43">
        <v>31</v>
      </c>
      <c r="L416" s="133">
        <f t="shared" si="17"/>
        <v>53</v>
      </c>
    </row>
    <row r="417" spans="1:12" x14ac:dyDescent="0.25">
      <c r="A417" s="35"/>
      <c r="B417" s="39"/>
      <c r="C417" s="35"/>
      <c r="D417" s="35"/>
      <c r="E417" s="141"/>
      <c r="F417" s="132"/>
      <c r="L417" s="133">
        <f t="shared" si="17"/>
        <v>0</v>
      </c>
    </row>
    <row r="418" spans="1:12" x14ac:dyDescent="0.25">
      <c r="A418" s="35" t="s">
        <v>1071</v>
      </c>
      <c r="B418" s="156" t="s">
        <v>516</v>
      </c>
      <c r="C418" s="35" t="s">
        <v>109</v>
      </c>
      <c r="D418" s="35">
        <v>25</v>
      </c>
      <c r="E418" s="131"/>
      <c r="F418" s="132"/>
      <c r="H418" s="43">
        <v>13</v>
      </c>
      <c r="I418" s="43">
        <v>12</v>
      </c>
      <c r="L418" s="133">
        <f t="shared" si="17"/>
        <v>25</v>
      </c>
    </row>
    <row r="419" spans="1:12" x14ac:dyDescent="0.25">
      <c r="A419" s="35"/>
      <c r="B419" s="156"/>
      <c r="C419" s="35"/>
      <c r="D419" s="35"/>
      <c r="E419" s="131"/>
      <c r="F419" s="132"/>
      <c r="L419" s="133">
        <f t="shared" si="17"/>
        <v>0</v>
      </c>
    </row>
    <row r="420" spans="1:12" x14ac:dyDescent="0.25">
      <c r="A420" s="35" t="s">
        <v>1072</v>
      </c>
      <c r="B420" s="156" t="s">
        <v>574</v>
      </c>
      <c r="C420" s="35" t="s">
        <v>109</v>
      </c>
      <c r="D420" s="35">
        <v>18</v>
      </c>
      <c r="E420" s="131"/>
      <c r="F420" s="132"/>
      <c r="H420" s="43">
        <v>1</v>
      </c>
      <c r="I420" s="43">
        <v>2</v>
      </c>
      <c r="J420" s="43">
        <v>15</v>
      </c>
      <c r="L420" s="133">
        <f t="shared" si="17"/>
        <v>18</v>
      </c>
    </row>
    <row r="421" spans="1:12" x14ac:dyDescent="0.25">
      <c r="A421" s="35"/>
      <c r="B421" s="156"/>
      <c r="C421" s="35"/>
      <c r="D421" s="35"/>
      <c r="E421" s="131"/>
      <c r="F421" s="132"/>
      <c r="L421" s="133">
        <f t="shared" si="17"/>
        <v>0</v>
      </c>
    </row>
    <row r="422" spans="1:12" x14ac:dyDescent="0.25">
      <c r="A422" s="35" t="s">
        <v>1073</v>
      </c>
      <c r="B422" s="156" t="s">
        <v>575</v>
      </c>
      <c r="C422" s="35" t="s">
        <v>109</v>
      </c>
      <c r="D422" s="35">
        <v>18</v>
      </c>
      <c r="E422" s="131"/>
      <c r="F422" s="132"/>
      <c r="G422" s="43">
        <f>179*0.1</f>
        <v>17.900000000000002</v>
      </c>
      <c r="L422" s="133">
        <f t="shared" si="17"/>
        <v>17.900000000000002</v>
      </c>
    </row>
    <row r="423" spans="1:12" x14ac:dyDescent="0.25">
      <c r="A423" s="35"/>
      <c r="B423" s="156"/>
      <c r="C423" s="35"/>
      <c r="D423" s="35"/>
      <c r="E423" s="131"/>
      <c r="F423" s="132"/>
      <c r="L423" s="133"/>
    </row>
    <row r="424" spans="1:12" x14ac:dyDescent="0.25">
      <c r="A424" s="35" t="s">
        <v>1074</v>
      </c>
      <c r="B424" s="39" t="s">
        <v>518</v>
      </c>
      <c r="C424" s="35" t="s">
        <v>109</v>
      </c>
      <c r="D424" s="35">
        <v>3</v>
      </c>
      <c r="E424" s="141"/>
      <c r="F424" s="132"/>
      <c r="H424" s="43">
        <v>2</v>
      </c>
      <c r="I424" s="43">
        <v>1</v>
      </c>
      <c r="L424" s="133">
        <f>SUM(G424:K424)</f>
        <v>3</v>
      </c>
    </row>
    <row r="425" spans="1:12" x14ac:dyDescent="0.25">
      <c r="A425" s="35"/>
      <c r="B425" s="39"/>
      <c r="C425" s="35"/>
      <c r="D425" s="35"/>
      <c r="E425" s="131"/>
      <c r="F425" s="132"/>
      <c r="L425" s="133">
        <f>SUM(G425:K425)</f>
        <v>0</v>
      </c>
    </row>
    <row r="426" spans="1:12" x14ac:dyDescent="0.25">
      <c r="A426" s="35" t="s">
        <v>1075</v>
      </c>
      <c r="B426" s="39" t="s">
        <v>519</v>
      </c>
      <c r="C426" s="35" t="s">
        <v>109</v>
      </c>
      <c r="D426" s="35">
        <v>8</v>
      </c>
      <c r="E426" s="141"/>
      <c r="F426" s="132"/>
      <c r="H426" s="43">
        <v>1</v>
      </c>
      <c r="I426" s="43">
        <v>3</v>
      </c>
      <c r="J426" s="43">
        <v>4</v>
      </c>
      <c r="L426" s="133">
        <f>SUM(G426:K426)</f>
        <v>8</v>
      </c>
    </row>
    <row r="427" spans="1:12" x14ac:dyDescent="0.25">
      <c r="A427" s="35"/>
      <c r="B427" s="39"/>
      <c r="C427" s="35"/>
      <c r="D427" s="35"/>
      <c r="E427" s="131"/>
      <c r="F427" s="132"/>
      <c r="L427" s="133">
        <f>SUM(G427:K427)</f>
        <v>0</v>
      </c>
    </row>
    <row r="428" spans="1:12" x14ac:dyDescent="0.25">
      <c r="A428" s="35" t="s">
        <v>198</v>
      </c>
      <c r="B428" s="36" t="s">
        <v>673</v>
      </c>
      <c r="C428" s="35"/>
      <c r="D428" s="35"/>
      <c r="E428" s="131"/>
      <c r="F428" s="158"/>
      <c r="L428" s="133">
        <f>SUM(G428:K428)</f>
        <v>0</v>
      </c>
    </row>
    <row r="429" spans="1:12" x14ac:dyDescent="0.25">
      <c r="A429" s="35"/>
      <c r="B429" s="36"/>
      <c r="C429" s="35"/>
      <c r="D429" s="35"/>
      <c r="E429" s="131"/>
      <c r="F429" s="158"/>
      <c r="L429" s="133"/>
    </row>
    <row r="430" spans="1:12" x14ac:dyDescent="0.25">
      <c r="A430" s="35" t="s">
        <v>1076</v>
      </c>
      <c r="B430" s="156" t="s">
        <v>674</v>
      </c>
      <c r="C430" s="35" t="s">
        <v>109</v>
      </c>
      <c r="D430" s="35">
        <v>177</v>
      </c>
      <c r="E430" s="131"/>
      <c r="F430" s="132"/>
      <c r="G430" s="43">
        <f>485*0.2*0.1</f>
        <v>9.7000000000000011</v>
      </c>
      <c r="I430" s="43">
        <v>160</v>
      </c>
      <c r="J430" s="43">
        <v>7</v>
      </c>
      <c r="L430" s="133">
        <f>SUM(G430:K430)</f>
        <v>176.7</v>
      </c>
    </row>
    <row r="431" spans="1:12" x14ac:dyDescent="0.25">
      <c r="A431" s="35"/>
      <c r="B431" s="156"/>
      <c r="C431" s="35"/>
      <c r="D431" s="35"/>
      <c r="E431" s="131"/>
      <c r="F431" s="132" t="str">
        <f>IF(OR(AND(D431="Prov",E431="Sum"),(E431="PC Sum")),". . . . . . . . .00",IF(ISERR(D431*E431),"",IF(D431*E431=0,"",ROUND(D431*E431,2))))</f>
        <v/>
      </c>
      <c r="L431" s="133">
        <f>SUM(G431:K431)</f>
        <v>0</v>
      </c>
    </row>
    <row r="432" spans="1:12" ht="30" x14ac:dyDescent="0.25">
      <c r="A432" s="35" t="s">
        <v>199</v>
      </c>
      <c r="B432" s="36" t="s">
        <v>529</v>
      </c>
      <c r="C432" s="35"/>
      <c r="D432" s="35"/>
      <c r="E432" s="131"/>
      <c r="F432" s="158"/>
      <c r="L432" s="133">
        <f>SUM(G432:K432)</f>
        <v>0</v>
      </c>
    </row>
    <row r="433" spans="1:12" x14ac:dyDescent="0.25">
      <c r="A433" s="35"/>
      <c r="B433" s="36"/>
      <c r="C433" s="35"/>
      <c r="D433" s="35"/>
      <c r="E433" s="131"/>
      <c r="F433" s="158"/>
      <c r="L433" s="133"/>
    </row>
    <row r="434" spans="1:12" x14ac:dyDescent="0.25">
      <c r="A434" s="35" t="s">
        <v>1077</v>
      </c>
      <c r="B434" s="156" t="s">
        <v>517</v>
      </c>
      <c r="C434" s="35" t="s">
        <v>109</v>
      </c>
      <c r="D434" s="35">
        <v>5</v>
      </c>
      <c r="E434" s="131"/>
      <c r="F434" s="132"/>
      <c r="H434" s="43">
        <v>3</v>
      </c>
      <c r="I434" s="43">
        <v>2</v>
      </c>
      <c r="L434" s="133">
        <f t="shared" ref="L434:L441" si="18">SUM(G434:K434)</f>
        <v>5</v>
      </c>
    </row>
    <row r="435" spans="1:12" x14ac:dyDescent="0.25">
      <c r="A435" s="35"/>
      <c r="B435" s="156"/>
      <c r="C435" s="35"/>
      <c r="D435" s="35"/>
      <c r="E435" s="131"/>
      <c r="F435" s="132"/>
      <c r="L435" s="133">
        <f t="shared" si="18"/>
        <v>0</v>
      </c>
    </row>
    <row r="436" spans="1:12" ht="28.5" x14ac:dyDescent="0.25">
      <c r="A436" s="35" t="s">
        <v>1078</v>
      </c>
      <c r="B436" s="39" t="s">
        <v>675</v>
      </c>
      <c r="C436" s="35" t="s">
        <v>112</v>
      </c>
      <c r="D436" s="35">
        <v>49</v>
      </c>
      <c r="E436" s="131"/>
      <c r="F436" s="132"/>
      <c r="H436" s="43">
        <v>31</v>
      </c>
      <c r="I436" s="43">
        <v>18</v>
      </c>
      <c r="L436" s="133">
        <f t="shared" si="18"/>
        <v>49</v>
      </c>
    </row>
    <row r="437" spans="1:12" x14ac:dyDescent="0.25">
      <c r="A437" s="35"/>
      <c r="B437" s="39"/>
      <c r="C437" s="35"/>
      <c r="D437" s="35"/>
      <c r="E437" s="131"/>
      <c r="F437" s="132"/>
      <c r="L437" s="133">
        <f t="shared" si="18"/>
        <v>0</v>
      </c>
    </row>
    <row r="438" spans="1:12" x14ac:dyDescent="0.25">
      <c r="A438" s="35" t="s">
        <v>200</v>
      </c>
      <c r="B438" s="36" t="s">
        <v>531</v>
      </c>
      <c r="C438" s="35"/>
      <c r="D438" s="35"/>
      <c r="E438" s="131"/>
      <c r="F438" s="132"/>
      <c r="L438" s="133">
        <f t="shared" si="18"/>
        <v>0</v>
      </c>
    </row>
    <row r="439" spans="1:12" x14ac:dyDescent="0.25">
      <c r="A439" s="35"/>
      <c r="B439" s="39"/>
      <c r="C439" s="35"/>
      <c r="D439" s="35"/>
      <c r="E439" s="131"/>
      <c r="F439" s="132"/>
      <c r="L439" s="133">
        <f t="shared" si="18"/>
        <v>0</v>
      </c>
    </row>
    <row r="440" spans="1:12" ht="46.15" customHeight="1" x14ac:dyDescent="0.25">
      <c r="A440" s="35" t="s">
        <v>201</v>
      </c>
      <c r="B440" s="39" t="s">
        <v>1346</v>
      </c>
      <c r="C440" s="35" t="s">
        <v>114</v>
      </c>
      <c r="D440" s="35">
        <v>20</v>
      </c>
      <c r="E440" s="141"/>
      <c r="F440" s="132"/>
      <c r="H440" s="43">
        <v>8</v>
      </c>
      <c r="I440" s="43">
        <v>6</v>
      </c>
      <c r="J440" s="43">
        <v>6</v>
      </c>
      <c r="L440" s="133">
        <f t="shared" si="18"/>
        <v>20</v>
      </c>
    </row>
    <row r="441" spans="1:12" x14ac:dyDescent="0.25">
      <c r="A441" s="35"/>
      <c r="B441" s="39"/>
      <c r="C441" s="35"/>
      <c r="D441" s="35"/>
      <c r="E441" s="131"/>
      <c r="F441" s="132"/>
      <c r="L441" s="133">
        <f t="shared" si="18"/>
        <v>0</v>
      </c>
    </row>
    <row r="442" spans="1:12" x14ac:dyDescent="0.25">
      <c r="A442" s="35" t="s">
        <v>202</v>
      </c>
      <c r="B442" s="36" t="s">
        <v>532</v>
      </c>
      <c r="C442" s="35"/>
      <c r="D442" s="35"/>
      <c r="E442" s="131"/>
      <c r="F442" s="132"/>
      <c r="L442" s="133">
        <f>SUM(G442:K442)</f>
        <v>0</v>
      </c>
    </row>
    <row r="443" spans="1:12" x14ac:dyDescent="0.25">
      <c r="A443" s="35"/>
      <c r="B443" s="39"/>
      <c r="C443" s="35"/>
      <c r="D443" s="35"/>
      <c r="E443" s="131"/>
      <c r="F443" s="132"/>
      <c r="L443" s="133">
        <f>SUM(G443:K443)</f>
        <v>0</v>
      </c>
    </row>
    <row r="444" spans="1:12" x14ac:dyDescent="0.25">
      <c r="A444" s="35" t="s">
        <v>1079</v>
      </c>
      <c r="B444" s="36" t="s">
        <v>533</v>
      </c>
      <c r="C444" s="35"/>
      <c r="D444" s="35"/>
      <c r="E444" s="131"/>
      <c r="F444" s="132"/>
      <c r="L444" s="133">
        <f>SUM(G444:K444)</f>
        <v>0</v>
      </c>
    </row>
    <row r="445" spans="1:12" x14ac:dyDescent="0.25">
      <c r="A445" s="35"/>
      <c r="B445" s="39"/>
      <c r="C445" s="35"/>
      <c r="D445" s="35"/>
      <c r="E445" s="131"/>
      <c r="F445" s="132"/>
      <c r="L445" s="133">
        <f>SUM(G445:K445)</f>
        <v>0</v>
      </c>
    </row>
    <row r="446" spans="1:12" ht="28.5" x14ac:dyDescent="0.25">
      <c r="A446" s="35" t="s">
        <v>1080</v>
      </c>
      <c r="B446" s="39" t="s">
        <v>520</v>
      </c>
      <c r="C446" s="35" t="s">
        <v>112</v>
      </c>
      <c r="D446" s="35">
        <v>110</v>
      </c>
      <c r="E446" s="141"/>
      <c r="F446" s="132"/>
      <c r="H446" s="43">
        <v>55</v>
      </c>
      <c r="I446" s="43">
        <v>55</v>
      </c>
      <c r="L446" s="133">
        <f>SUM(G446:K446)</f>
        <v>110</v>
      </c>
    </row>
    <row r="447" spans="1:12" x14ac:dyDescent="0.25">
      <c r="A447" s="35"/>
      <c r="B447" s="39"/>
      <c r="C447" s="35"/>
      <c r="D447" s="35"/>
      <c r="E447" s="131"/>
      <c r="F447" s="132"/>
      <c r="L447" s="133"/>
    </row>
    <row r="448" spans="1:12" x14ac:dyDescent="0.25">
      <c r="A448" s="35"/>
      <c r="B448" s="39"/>
      <c r="C448" s="35"/>
      <c r="D448" s="35"/>
      <c r="E448" s="131"/>
      <c r="F448" s="132"/>
      <c r="L448" s="133"/>
    </row>
    <row r="449" spans="1:21" x14ac:dyDescent="0.25">
      <c r="A449" s="35"/>
      <c r="B449" s="39"/>
      <c r="C449" s="35"/>
      <c r="D449" s="35"/>
      <c r="E449" s="131"/>
      <c r="F449" s="132"/>
      <c r="L449" s="133"/>
    </row>
    <row r="450" spans="1:21" x14ac:dyDescent="0.25">
      <c r="A450" s="35"/>
      <c r="B450" s="39"/>
      <c r="C450" s="35"/>
      <c r="D450" s="35"/>
      <c r="E450" s="131"/>
      <c r="F450" s="132"/>
      <c r="L450" s="133"/>
    </row>
    <row r="451" spans="1:21" x14ac:dyDescent="0.25">
      <c r="A451" s="35"/>
      <c r="B451" s="39"/>
      <c r="C451" s="35"/>
      <c r="D451" s="35"/>
      <c r="E451" s="131"/>
      <c r="F451" s="132"/>
      <c r="L451" s="133"/>
    </row>
    <row r="452" spans="1:21" x14ac:dyDescent="0.25">
      <c r="A452" s="35"/>
      <c r="B452" s="39"/>
      <c r="C452" s="35"/>
      <c r="D452" s="35"/>
      <c r="E452" s="131"/>
      <c r="F452" s="132"/>
      <c r="L452" s="133"/>
    </row>
    <row r="453" spans="1:21" x14ac:dyDescent="0.25">
      <c r="A453" s="35"/>
      <c r="B453" s="39"/>
      <c r="C453" s="35"/>
      <c r="D453" s="35"/>
      <c r="E453" s="131"/>
      <c r="F453" s="132"/>
      <c r="L453" s="133"/>
    </row>
    <row r="454" spans="1:21" x14ac:dyDescent="0.25">
      <c r="A454" s="35"/>
      <c r="B454" s="39"/>
      <c r="C454" s="35"/>
      <c r="D454" s="35"/>
      <c r="E454" s="131"/>
      <c r="F454" s="132"/>
      <c r="L454" s="133"/>
    </row>
    <row r="455" spans="1:21" x14ac:dyDescent="0.25">
      <c r="A455" s="35"/>
      <c r="B455" s="39"/>
      <c r="C455" s="35"/>
      <c r="D455" s="35"/>
      <c r="E455" s="131"/>
      <c r="F455" s="132"/>
      <c r="L455" s="133"/>
    </row>
    <row r="456" spans="1:21" x14ac:dyDescent="0.25">
      <c r="A456" s="35"/>
      <c r="B456" s="39"/>
      <c r="C456" s="35"/>
      <c r="D456" s="35"/>
      <c r="E456" s="131"/>
      <c r="F456" s="132"/>
      <c r="L456" s="133"/>
    </row>
    <row r="457" spans="1:21" x14ac:dyDescent="0.25">
      <c r="A457" s="10"/>
      <c r="B457" s="11" t="s">
        <v>54</v>
      </c>
      <c r="C457" s="10"/>
      <c r="D457" s="10"/>
      <c r="E457" s="12"/>
      <c r="F457" s="12"/>
      <c r="L457" s="133">
        <f t="shared" ref="L457:L490" si="19">SUM(G457:K457)</f>
        <v>0</v>
      </c>
    </row>
    <row r="458" spans="1:21" ht="22.9" customHeight="1" x14ac:dyDescent="0.25">
      <c r="A458" s="13"/>
      <c r="B458" s="14" t="s">
        <v>115</v>
      </c>
      <c r="C458" s="13"/>
      <c r="D458" s="13"/>
      <c r="E458" s="15"/>
      <c r="F458" s="16"/>
      <c r="L458" s="133">
        <f t="shared" si="19"/>
        <v>0</v>
      </c>
    </row>
    <row r="459" spans="1:21" x14ac:dyDescent="0.25">
      <c r="A459" s="45"/>
      <c r="B459" s="46"/>
      <c r="C459" s="45"/>
      <c r="D459" s="45"/>
      <c r="E459" s="47"/>
      <c r="F459" s="47"/>
      <c r="L459" s="133">
        <f t="shared" si="19"/>
        <v>0</v>
      </c>
    </row>
    <row r="460" spans="1:21" s="140" customFormat="1" x14ac:dyDescent="0.25">
      <c r="A460" s="452"/>
      <c r="B460" s="11"/>
      <c r="C460" s="10"/>
      <c r="D460" s="10"/>
      <c r="E460" s="12"/>
      <c r="F460" s="12"/>
      <c r="G460" s="139"/>
      <c r="H460" s="139"/>
      <c r="I460" s="139"/>
      <c r="J460" s="139"/>
      <c r="K460" s="139"/>
      <c r="L460" s="133">
        <f t="shared" si="19"/>
        <v>0</v>
      </c>
      <c r="M460" s="139"/>
      <c r="N460" s="139"/>
      <c r="O460" s="139"/>
      <c r="P460" s="139"/>
      <c r="Q460" s="139"/>
      <c r="R460" s="139"/>
      <c r="S460" s="139"/>
      <c r="T460" s="139"/>
      <c r="U460" s="139"/>
    </row>
    <row r="461" spans="1:21" ht="25.9" customHeight="1" x14ac:dyDescent="0.25">
      <c r="A461" s="20"/>
      <c r="B461" s="21" t="s">
        <v>116</v>
      </c>
      <c r="C461" s="20"/>
      <c r="D461" s="20"/>
      <c r="E461" s="22"/>
      <c r="F461" s="23"/>
      <c r="L461" s="133">
        <f t="shared" si="19"/>
        <v>0</v>
      </c>
    </row>
    <row r="462" spans="1:21" x14ac:dyDescent="0.25">
      <c r="A462" s="13"/>
      <c r="B462" s="24"/>
      <c r="C462" s="13"/>
      <c r="D462" s="13"/>
      <c r="E462" s="15"/>
      <c r="F462" s="15"/>
      <c r="L462" s="133">
        <f t="shared" si="19"/>
        <v>0</v>
      </c>
    </row>
    <row r="463" spans="1:21" x14ac:dyDescent="0.25">
      <c r="A463" s="35" t="s">
        <v>323</v>
      </c>
      <c r="B463" s="36" t="s">
        <v>521</v>
      </c>
      <c r="C463" s="35"/>
      <c r="D463" s="35"/>
      <c r="E463" s="131"/>
      <c r="F463" s="157" t="str">
        <f t="shared" ref="F463:F464" si="20">IF(OR(AND(D463="Prov",E463="Sum"),(E463="PC Sum")),". . . . . . . . .00",IF(ISERR(D463*E463),"",IF(D463*E463=0,"",ROUND(D463*E463,2))))</f>
        <v/>
      </c>
      <c r="L463" s="133">
        <f t="shared" si="19"/>
        <v>0</v>
      </c>
    </row>
    <row r="464" spans="1:21" x14ac:dyDescent="0.25">
      <c r="A464" s="35"/>
      <c r="B464" s="39"/>
      <c r="C464" s="35"/>
      <c r="D464" s="35"/>
      <c r="E464" s="131"/>
      <c r="F464" s="157" t="str">
        <f t="shared" si="20"/>
        <v/>
      </c>
      <c r="L464" s="133">
        <f t="shared" si="19"/>
        <v>0</v>
      </c>
    </row>
    <row r="465" spans="1:12" x14ac:dyDescent="0.25">
      <c r="A465" s="35" t="s">
        <v>1081</v>
      </c>
      <c r="B465" s="36" t="s">
        <v>522</v>
      </c>
      <c r="C465" s="35"/>
      <c r="D465" s="35"/>
      <c r="E465" s="131"/>
      <c r="F465" s="132"/>
      <c r="L465" s="133">
        <f t="shared" ref="L465:L470" si="21">SUM(G465:K465)</f>
        <v>0</v>
      </c>
    </row>
    <row r="466" spans="1:12" x14ac:dyDescent="0.25">
      <c r="A466" s="35"/>
      <c r="B466" s="39"/>
      <c r="C466" s="35"/>
      <c r="D466" s="35"/>
      <c r="E466" s="131"/>
      <c r="F466" s="132"/>
      <c r="L466" s="133">
        <f t="shared" si="21"/>
        <v>0</v>
      </c>
    </row>
    <row r="467" spans="1:12" x14ac:dyDescent="0.25">
      <c r="A467" s="35" t="s">
        <v>1082</v>
      </c>
      <c r="B467" s="39" t="s">
        <v>523</v>
      </c>
      <c r="C467" s="35" t="s">
        <v>110</v>
      </c>
      <c r="D467" s="35">
        <v>49</v>
      </c>
      <c r="E467" s="141"/>
      <c r="F467" s="132"/>
      <c r="H467" s="43">
        <v>31</v>
      </c>
      <c r="I467" s="43">
        <v>18</v>
      </c>
      <c r="L467" s="133">
        <f t="shared" si="21"/>
        <v>49</v>
      </c>
    </row>
    <row r="468" spans="1:12" x14ac:dyDescent="0.25">
      <c r="A468" s="35"/>
      <c r="B468" s="39"/>
      <c r="C468" s="35"/>
      <c r="D468" s="35"/>
      <c r="E468" s="141"/>
      <c r="F468" s="132"/>
      <c r="L468" s="133">
        <f t="shared" si="21"/>
        <v>0</v>
      </c>
    </row>
    <row r="469" spans="1:12" x14ac:dyDescent="0.25">
      <c r="A469" s="35" t="s">
        <v>1083</v>
      </c>
      <c r="B469" s="39" t="s">
        <v>524</v>
      </c>
      <c r="C469" s="35" t="s">
        <v>110</v>
      </c>
      <c r="D469" s="35">
        <v>8</v>
      </c>
      <c r="E469" s="141"/>
      <c r="F469" s="132"/>
      <c r="H469" s="43">
        <v>4</v>
      </c>
      <c r="I469" s="43">
        <v>4</v>
      </c>
      <c r="L469" s="133">
        <f t="shared" si="21"/>
        <v>8</v>
      </c>
    </row>
    <row r="470" spans="1:12" x14ac:dyDescent="0.25">
      <c r="A470" s="35"/>
      <c r="B470" s="39"/>
      <c r="C470" s="35"/>
      <c r="D470" s="35"/>
      <c r="E470" s="131"/>
      <c r="F470" s="132"/>
      <c r="L470" s="133">
        <f t="shared" si="21"/>
        <v>0</v>
      </c>
    </row>
    <row r="471" spans="1:12" x14ac:dyDescent="0.25">
      <c r="A471" s="35" t="s">
        <v>933</v>
      </c>
      <c r="B471" s="36" t="s">
        <v>694</v>
      </c>
      <c r="C471" s="35"/>
      <c r="D471" s="35"/>
      <c r="E471" s="131"/>
      <c r="F471" s="132"/>
      <c r="L471" s="133">
        <f t="shared" si="19"/>
        <v>0</v>
      </c>
    </row>
    <row r="472" spans="1:12" x14ac:dyDescent="0.25">
      <c r="A472" s="35"/>
      <c r="B472" s="39"/>
      <c r="C472" s="35"/>
      <c r="D472" s="35"/>
      <c r="E472" s="131"/>
      <c r="F472" s="132"/>
      <c r="L472" s="133">
        <f t="shared" si="19"/>
        <v>0</v>
      </c>
    </row>
    <row r="473" spans="1:12" x14ac:dyDescent="0.25">
      <c r="A473" s="35" t="s">
        <v>1084</v>
      </c>
      <c r="B473" s="39" t="s">
        <v>695</v>
      </c>
      <c r="C473" s="35" t="s">
        <v>112</v>
      </c>
      <c r="D473" s="35">
        <v>40</v>
      </c>
      <c r="E473" s="141"/>
      <c r="F473" s="132"/>
      <c r="H473" s="43">
        <v>40</v>
      </c>
      <c r="L473" s="133">
        <f t="shared" si="19"/>
        <v>40</v>
      </c>
    </row>
    <row r="474" spans="1:12" x14ac:dyDescent="0.25">
      <c r="A474" s="35"/>
      <c r="B474" s="39"/>
      <c r="C474" s="35"/>
      <c r="D474" s="35"/>
      <c r="E474" s="141"/>
      <c r="F474" s="132"/>
      <c r="L474" s="133">
        <f t="shared" si="19"/>
        <v>0</v>
      </c>
    </row>
    <row r="475" spans="1:12" x14ac:dyDescent="0.25">
      <c r="A475" s="35" t="s">
        <v>1085</v>
      </c>
      <c r="B475" s="36" t="s">
        <v>696</v>
      </c>
      <c r="C475" s="35"/>
      <c r="D475" s="35"/>
      <c r="E475" s="131"/>
      <c r="F475" s="132"/>
      <c r="L475" s="133">
        <f>SUM(G475:K475)</f>
        <v>0</v>
      </c>
    </row>
    <row r="476" spans="1:12" x14ac:dyDescent="0.25">
      <c r="A476" s="35"/>
      <c r="B476" s="36"/>
      <c r="C476" s="35"/>
      <c r="D476" s="35"/>
      <c r="E476" s="131"/>
      <c r="F476" s="132"/>
      <c r="L476" s="133"/>
    </row>
    <row r="477" spans="1:12" x14ac:dyDescent="0.25">
      <c r="A477" s="35" t="s">
        <v>1086</v>
      </c>
      <c r="B477" s="39" t="s">
        <v>697</v>
      </c>
      <c r="C477" s="35" t="s">
        <v>112</v>
      </c>
      <c r="D477" s="35">
        <v>9</v>
      </c>
      <c r="E477" s="141"/>
      <c r="F477" s="132"/>
      <c r="H477" s="43">
        <v>9</v>
      </c>
      <c r="L477" s="133">
        <f t="shared" si="19"/>
        <v>9</v>
      </c>
    </row>
    <row r="478" spans="1:12" x14ac:dyDescent="0.25">
      <c r="A478" s="35"/>
      <c r="B478" s="39"/>
      <c r="C478" s="35"/>
      <c r="D478" s="35"/>
      <c r="E478" s="131"/>
      <c r="F478" s="132"/>
      <c r="L478" s="133">
        <f t="shared" si="19"/>
        <v>0</v>
      </c>
    </row>
    <row r="479" spans="1:12" x14ac:dyDescent="0.25">
      <c r="A479" s="35" t="s">
        <v>1087</v>
      </c>
      <c r="B479" s="36" t="s">
        <v>525</v>
      </c>
      <c r="C479" s="35"/>
      <c r="D479" s="35"/>
      <c r="E479" s="131"/>
      <c r="F479" s="132"/>
      <c r="L479" s="133">
        <f t="shared" si="19"/>
        <v>0</v>
      </c>
    </row>
    <row r="480" spans="1:12" x14ac:dyDescent="0.25">
      <c r="A480" s="35"/>
      <c r="B480" s="39"/>
      <c r="C480" s="35"/>
      <c r="D480" s="35"/>
      <c r="E480" s="131"/>
      <c r="F480" s="132"/>
      <c r="L480" s="133">
        <f t="shared" si="19"/>
        <v>0</v>
      </c>
    </row>
    <row r="481" spans="1:12" ht="30" x14ac:dyDescent="0.25">
      <c r="A481" s="35" t="s">
        <v>1088</v>
      </c>
      <c r="B481" s="36" t="s">
        <v>534</v>
      </c>
      <c r="C481" s="35"/>
      <c r="D481" s="35"/>
      <c r="E481" s="131"/>
      <c r="F481" s="132"/>
      <c r="L481" s="133">
        <f t="shared" si="19"/>
        <v>0</v>
      </c>
    </row>
    <row r="482" spans="1:12" x14ac:dyDescent="0.25">
      <c r="A482" s="35"/>
      <c r="B482" s="39"/>
      <c r="C482" s="35"/>
      <c r="D482" s="35"/>
      <c r="E482" s="131"/>
      <c r="F482" s="132"/>
      <c r="L482" s="133">
        <f t="shared" si="19"/>
        <v>0</v>
      </c>
    </row>
    <row r="483" spans="1:12" x14ac:dyDescent="0.25">
      <c r="A483" s="35" t="s">
        <v>1089</v>
      </c>
      <c r="B483" s="39" t="s">
        <v>526</v>
      </c>
      <c r="C483" s="35" t="s">
        <v>527</v>
      </c>
      <c r="D483" s="35">
        <v>6</v>
      </c>
      <c r="E483" s="141"/>
      <c r="F483" s="132"/>
      <c r="J483" s="43">
        <v>3</v>
      </c>
      <c r="K483" s="43">
        <v>3</v>
      </c>
      <c r="L483" s="133">
        <f t="shared" si="19"/>
        <v>6</v>
      </c>
    </row>
    <row r="484" spans="1:12" x14ac:dyDescent="0.25">
      <c r="A484" s="35"/>
      <c r="B484" s="39"/>
      <c r="C484" s="35"/>
      <c r="D484" s="35"/>
      <c r="E484" s="141"/>
      <c r="F484" s="132"/>
      <c r="L484" s="133">
        <f t="shared" si="19"/>
        <v>0</v>
      </c>
    </row>
    <row r="485" spans="1:12" x14ac:dyDescent="0.25">
      <c r="A485" s="35" t="s">
        <v>1090</v>
      </c>
      <c r="B485" s="36" t="s">
        <v>593</v>
      </c>
      <c r="C485" s="35"/>
      <c r="D485" s="35"/>
      <c r="E485" s="131"/>
      <c r="F485" s="132"/>
      <c r="L485" s="133">
        <f t="shared" si="19"/>
        <v>0</v>
      </c>
    </row>
    <row r="486" spans="1:12" x14ac:dyDescent="0.25">
      <c r="A486" s="35"/>
      <c r="B486" s="39"/>
      <c r="C486" s="35"/>
      <c r="D486" s="35"/>
      <c r="E486" s="131"/>
      <c r="F486" s="132"/>
      <c r="L486" s="133">
        <f t="shared" si="19"/>
        <v>0</v>
      </c>
    </row>
    <row r="487" spans="1:12" x14ac:dyDescent="0.25">
      <c r="A487" s="35" t="s">
        <v>1091</v>
      </c>
      <c r="B487" s="39" t="s">
        <v>594</v>
      </c>
      <c r="C487" s="35" t="s">
        <v>114</v>
      </c>
      <c r="D487" s="35">
        <v>80</v>
      </c>
      <c r="E487" s="141"/>
      <c r="F487" s="132"/>
      <c r="I487" s="43">
        <v>80</v>
      </c>
      <c r="L487" s="133">
        <f t="shared" si="19"/>
        <v>80</v>
      </c>
    </row>
    <row r="488" spans="1:12" x14ac:dyDescent="0.25">
      <c r="A488" s="35"/>
      <c r="B488" s="39"/>
      <c r="C488" s="35"/>
      <c r="D488" s="35"/>
      <c r="E488" s="141"/>
      <c r="F488" s="132"/>
      <c r="L488" s="133">
        <f t="shared" si="19"/>
        <v>0</v>
      </c>
    </row>
    <row r="489" spans="1:12" x14ac:dyDescent="0.25">
      <c r="A489" s="35" t="s">
        <v>1092</v>
      </c>
      <c r="B489" s="36" t="s">
        <v>535</v>
      </c>
      <c r="C489" s="35"/>
      <c r="D489" s="35"/>
      <c r="E489" s="131"/>
      <c r="F489" s="132"/>
      <c r="L489" s="133">
        <f t="shared" si="19"/>
        <v>0</v>
      </c>
    </row>
    <row r="490" spans="1:12" x14ac:dyDescent="0.25">
      <c r="A490" s="35"/>
      <c r="B490" s="39"/>
      <c r="C490" s="35"/>
      <c r="D490" s="35"/>
      <c r="E490" s="131"/>
      <c r="F490" s="132"/>
      <c r="L490" s="133">
        <f t="shared" si="19"/>
        <v>0</v>
      </c>
    </row>
    <row r="491" spans="1:12" ht="42.75" x14ac:dyDescent="0.25">
      <c r="A491" s="35" t="s">
        <v>1093</v>
      </c>
      <c r="B491" s="39" t="s">
        <v>528</v>
      </c>
      <c r="C491" s="35" t="s">
        <v>110</v>
      </c>
      <c r="D491" s="35">
        <v>521</v>
      </c>
      <c r="E491" s="141"/>
      <c r="F491" s="132"/>
      <c r="G491" s="43">
        <f>485*0.2+179</f>
        <v>276</v>
      </c>
      <c r="H491" s="43">
        <v>125</v>
      </c>
      <c r="I491" s="43">
        <v>120</v>
      </c>
      <c r="L491" s="133">
        <f t="shared" ref="L491:L519" si="22">SUM(G491:K491)</f>
        <v>521</v>
      </c>
    </row>
    <row r="492" spans="1:12" x14ac:dyDescent="0.25">
      <c r="A492" s="35"/>
      <c r="B492" s="39"/>
      <c r="C492" s="35"/>
      <c r="D492" s="35"/>
      <c r="E492" s="131"/>
      <c r="F492" s="132"/>
      <c r="L492" s="133">
        <f t="shared" si="22"/>
        <v>0</v>
      </c>
    </row>
    <row r="493" spans="1:12" ht="28.5" x14ac:dyDescent="0.25">
      <c r="A493" s="35" t="s">
        <v>1094</v>
      </c>
      <c r="B493" s="39" t="s">
        <v>563</v>
      </c>
      <c r="C493" s="35" t="s">
        <v>110</v>
      </c>
      <c r="D493" s="35">
        <v>349</v>
      </c>
      <c r="E493" s="131"/>
      <c r="F493" s="132"/>
      <c r="H493" s="43">
        <v>79</v>
      </c>
      <c r="I493" s="43">
        <f>44+160</f>
        <v>204</v>
      </c>
      <c r="J493" s="43">
        <v>66</v>
      </c>
      <c r="L493" s="133">
        <f t="shared" si="22"/>
        <v>349</v>
      </c>
    </row>
    <row r="494" spans="1:12" x14ac:dyDescent="0.25">
      <c r="A494" s="35"/>
      <c r="B494" s="39"/>
      <c r="C494" s="35"/>
      <c r="D494" s="35"/>
      <c r="E494" s="131"/>
      <c r="F494" s="132"/>
      <c r="L494" s="133">
        <f t="shared" si="22"/>
        <v>0</v>
      </c>
    </row>
    <row r="495" spans="1:12" x14ac:dyDescent="0.25">
      <c r="A495" s="35"/>
      <c r="B495" s="39"/>
      <c r="C495" s="35"/>
      <c r="D495" s="35"/>
      <c r="E495" s="131"/>
      <c r="F495" s="132"/>
      <c r="L495" s="133">
        <f t="shared" si="22"/>
        <v>0</v>
      </c>
    </row>
    <row r="496" spans="1:12" x14ac:dyDescent="0.25">
      <c r="A496" s="35"/>
      <c r="B496" s="39"/>
      <c r="C496" s="35"/>
      <c r="D496" s="35"/>
      <c r="E496" s="131"/>
      <c r="F496" s="132"/>
      <c r="L496" s="133">
        <f t="shared" si="22"/>
        <v>0</v>
      </c>
    </row>
    <row r="497" spans="1:12" x14ac:dyDescent="0.25">
      <c r="A497" s="35"/>
      <c r="B497" s="39"/>
      <c r="C497" s="35"/>
      <c r="D497" s="35"/>
      <c r="E497" s="131"/>
      <c r="F497" s="132"/>
      <c r="L497" s="133">
        <f t="shared" si="22"/>
        <v>0</v>
      </c>
    </row>
    <row r="498" spans="1:12" x14ac:dyDescent="0.25">
      <c r="A498" s="35"/>
      <c r="B498" s="39"/>
      <c r="C498" s="35"/>
      <c r="D498" s="35"/>
      <c r="E498" s="131"/>
      <c r="F498" s="132"/>
      <c r="L498" s="133">
        <f t="shared" si="22"/>
        <v>0</v>
      </c>
    </row>
    <row r="499" spans="1:12" x14ac:dyDescent="0.25">
      <c r="A499" s="35"/>
      <c r="B499" s="39"/>
      <c r="C499" s="35"/>
      <c r="D499" s="35"/>
      <c r="E499" s="131"/>
      <c r="F499" s="132" t="str">
        <f t="shared" ref="F499:F501" si="23">IF(OR(AND(D499="Prov",E499="Sum"),(E499="PC Sum")),". . . . . . . . .00",IF(ISERR(D499*E499),"",IF(D499*E499=0,"",ROUND(D499*E499,2))))</f>
        <v/>
      </c>
      <c r="L499" s="133">
        <f t="shared" si="22"/>
        <v>0</v>
      </c>
    </row>
    <row r="500" spans="1:12" x14ac:dyDescent="0.25">
      <c r="A500" s="35"/>
      <c r="B500" s="39"/>
      <c r="C500" s="35"/>
      <c r="D500" s="35"/>
      <c r="E500" s="131"/>
      <c r="F500" s="132" t="str">
        <f t="shared" si="23"/>
        <v/>
      </c>
      <c r="L500" s="133">
        <f t="shared" si="22"/>
        <v>0</v>
      </c>
    </row>
    <row r="501" spans="1:12" x14ac:dyDescent="0.25">
      <c r="A501" s="35"/>
      <c r="B501" s="39"/>
      <c r="C501" s="35"/>
      <c r="D501" s="35"/>
      <c r="E501" s="131"/>
      <c r="F501" s="132" t="str">
        <f t="shared" si="23"/>
        <v/>
      </c>
      <c r="L501" s="133">
        <f t="shared" si="22"/>
        <v>0</v>
      </c>
    </row>
    <row r="502" spans="1:12" x14ac:dyDescent="0.25">
      <c r="A502" s="35"/>
      <c r="B502" s="39"/>
      <c r="C502" s="35"/>
      <c r="D502" s="35"/>
      <c r="E502" s="131"/>
      <c r="F502" s="157"/>
      <c r="L502" s="133">
        <f t="shared" si="22"/>
        <v>0</v>
      </c>
    </row>
    <row r="503" spans="1:12" x14ac:dyDescent="0.25">
      <c r="A503" s="35"/>
      <c r="B503" s="39"/>
      <c r="C503" s="35"/>
      <c r="D503" s="35"/>
      <c r="E503" s="131"/>
      <c r="F503" s="157"/>
      <c r="L503" s="133">
        <f t="shared" si="22"/>
        <v>0</v>
      </c>
    </row>
    <row r="504" spans="1:12" x14ac:dyDescent="0.25">
      <c r="A504" s="35"/>
      <c r="B504" s="39"/>
      <c r="C504" s="35"/>
      <c r="D504" s="35"/>
      <c r="E504" s="131"/>
      <c r="F504" s="157"/>
      <c r="L504" s="133"/>
    </row>
    <row r="505" spans="1:12" x14ac:dyDescent="0.25">
      <c r="A505" s="35"/>
      <c r="B505" s="39"/>
      <c r="C505" s="35"/>
      <c r="D505" s="35"/>
      <c r="E505" s="131"/>
      <c r="F505" s="157"/>
      <c r="L505" s="133"/>
    </row>
    <row r="506" spans="1:12" x14ac:dyDescent="0.25">
      <c r="A506" s="35"/>
      <c r="B506" s="39"/>
      <c r="C506" s="35"/>
      <c r="D506" s="35"/>
      <c r="E506" s="131"/>
      <c r="F506" s="157"/>
      <c r="L506" s="133"/>
    </row>
    <row r="507" spans="1:12" x14ac:dyDescent="0.25">
      <c r="A507" s="35"/>
      <c r="B507" s="39"/>
      <c r="C507" s="35"/>
      <c r="D507" s="35"/>
      <c r="E507" s="131"/>
      <c r="F507" s="157"/>
      <c r="L507" s="133"/>
    </row>
    <row r="508" spans="1:12" x14ac:dyDescent="0.25">
      <c r="A508" s="35"/>
      <c r="B508" s="39"/>
      <c r="C508" s="35"/>
      <c r="D508" s="35"/>
      <c r="E508" s="131"/>
      <c r="F508" s="157"/>
      <c r="L508" s="133"/>
    </row>
    <row r="509" spans="1:12" x14ac:dyDescent="0.25">
      <c r="A509" s="35"/>
      <c r="B509" s="39"/>
      <c r="C509" s="35"/>
      <c r="D509" s="35"/>
      <c r="E509" s="131"/>
      <c r="F509" s="157"/>
      <c r="L509" s="133"/>
    </row>
    <row r="510" spans="1:12" x14ac:dyDescent="0.25">
      <c r="A510" s="35"/>
      <c r="B510" s="39"/>
      <c r="C510" s="35"/>
      <c r="D510" s="35"/>
      <c r="E510" s="131"/>
      <c r="F510" s="157"/>
      <c r="L510" s="133">
        <f t="shared" si="22"/>
        <v>0</v>
      </c>
    </row>
    <row r="511" spans="1:12" x14ac:dyDescent="0.25">
      <c r="A511" s="35"/>
      <c r="B511" s="39"/>
      <c r="C511" s="35"/>
      <c r="D511" s="35"/>
      <c r="E511" s="131"/>
      <c r="F511" s="157"/>
      <c r="L511" s="133">
        <f t="shared" si="22"/>
        <v>0</v>
      </c>
    </row>
    <row r="512" spans="1:12" x14ac:dyDescent="0.25">
      <c r="A512" s="35"/>
      <c r="B512" s="39"/>
      <c r="C512" s="35"/>
      <c r="D512" s="35"/>
      <c r="E512" s="131"/>
      <c r="F512" s="157"/>
      <c r="L512" s="133"/>
    </row>
    <row r="513" spans="1:21" x14ac:dyDescent="0.25">
      <c r="A513" s="35"/>
      <c r="B513" s="39"/>
      <c r="C513" s="35"/>
      <c r="D513" s="35"/>
      <c r="E513" s="131"/>
      <c r="F513" s="157"/>
      <c r="L513" s="133"/>
    </row>
    <row r="514" spans="1:21" x14ac:dyDescent="0.25">
      <c r="A514" s="35"/>
      <c r="B514" s="39"/>
      <c r="C514" s="35"/>
      <c r="D514" s="35"/>
      <c r="E514" s="131"/>
      <c r="F514" s="157"/>
      <c r="L514" s="133"/>
    </row>
    <row r="515" spans="1:21" x14ac:dyDescent="0.25">
      <c r="A515" s="35"/>
      <c r="B515" s="39"/>
      <c r="C515" s="35"/>
      <c r="D515" s="35"/>
      <c r="E515" s="131"/>
      <c r="F515" s="157"/>
      <c r="L515" s="133"/>
    </row>
    <row r="516" spans="1:21" x14ac:dyDescent="0.25">
      <c r="A516" s="35"/>
      <c r="B516" s="39"/>
      <c r="C516" s="35"/>
      <c r="D516" s="35"/>
      <c r="E516" s="131"/>
      <c r="F516" s="157"/>
      <c r="L516" s="133"/>
    </row>
    <row r="517" spans="1:21" x14ac:dyDescent="0.25">
      <c r="A517" s="35"/>
      <c r="B517" s="39"/>
      <c r="C517" s="35"/>
      <c r="D517" s="35"/>
      <c r="E517" s="131"/>
      <c r="F517" s="157"/>
      <c r="L517" s="133"/>
    </row>
    <row r="518" spans="1:21" x14ac:dyDescent="0.25">
      <c r="A518" s="35"/>
      <c r="B518" s="39"/>
      <c r="C518" s="35"/>
      <c r="D518" s="35"/>
      <c r="E518" s="131"/>
      <c r="F518" s="157"/>
      <c r="L518" s="133"/>
    </row>
    <row r="519" spans="1:21" x14ac:dyDescent="0.25">
      <c r="A519" s="35"/>
      <c r="B519" s="39"/>
      <c r="C519" s="35"/>
      <c r="D519" s="35"/>
      <c r="E519" s="131"/>
      <c r="F519" s="157"/>
      <c r="L519" s="133">
        <f t="shared" si="22"/>
        <v>0</v>
      </c>
    </row>
    <row r="520" spans="1:21" x14ac:dyDescent="0.25">
      <c r="A520" s="35"/>
      <c r="B520" s="39"/>
      <c r="C520" s="35"/>
      <c r="D520" s="35"/>
      <c r="E520" s="131"/>
      <c r="F520" s="157"/>
      <c r="L520" s="133">
        <f t="shared" ref="L520:L547" si="24">SUM(G520:K520)</f>
        <v>0</v>
      </c>
    </row>
    <row r="521" spans="1:21" ht="27" customHeight="1" x14ac:dyDescent="0.25">
      <c r="A521" s="20"/>
      <c r="B521" s="21" t="s">
        <v>124</v>
      </c>
      <c r="C521" s="20"/>
      <c r="D521" s="20"/>
      <c r="E521" s="22"/>
      <c r="F521" s="23"/>
      <c r="L521" s="133">
        <f t="shared" si="24"/>
        <v>0</v>
      </c>
    </row>
    <row r="522" spans="1:21" x14ac:dyDescent="0.25">
      <c r="A522" s="159"/>
      <c r="B522" s="160"/>
      <c r="C522" s="159"/>
      <c r="D522" s="159"/>
      <c r="E522" s="161"/>
      <c r="F522" s="162"/>
      <c r="L522" s="133">
        <f t="shared" si="24"/>
        <v>0</v>
      </c>
    </row>
    <row r="523" spans="1:21" s="140" customFormat="1" x14ac:dyDescent="0.25">
      <c r="A523" s="452"/>
      <c r="B523" s="11"/>
      <c r="C523" s="10"/>
      <c r="D523" s="10"/>
      <c r="E523" s="12"/>
      <c r="F523" s="12"/>
      <c r="G523" s="139"/>
      <c r="H523" s="139"/>
      <c r="I523" s="139"/>
      <c r="J523" s="139"/>
      <c r="K523" s="139"/>
      <c r="L523" s="133">
        <f t="shared" si="24"/>
        <v>0</v>
      </c>
      <c r="M523" s="139"/>
      <c r="N523" s="139"/>
      <c r="O523" s="139"/>
      <c r="P523" s="139"/>
      <c r="Q523" s="139"/>
      <c r="R523" s="139"/>
      <c r="S523" s="139"/>
      <c r="T523" s="139"/>
      <c r="U523" s="139"/>
    </row>
    <row r="524" spans="1:21" x14ac:dyDescent="0.25">
      <c r="A524" s="35"/>
      <c r="B524" s="39"/>
      <c r="C524" s="35"/>
      <c r="D524" s="35"/>
      <c r="E524" s="141"/>
      <c r="F524" s="143"/>
      <c r="L524" s="133">
        <f t="shared" si="24"/>
        <v>0</v>
      </c>
    </row>
    <row r="525" spans="1:21" x14ac:dyDescent="0.25">
      <c r="A525" s="35"/>
      <c r="B525" s="36" t="s">
        <v>129</v>
      </c>
      <c r="C525" s="35"/>
      <c r="D525" s="35"/>
      <c r="E525" s="131"/>
      <c r="F525" s="141"/>
      <c r="L525" s="133">
        <f t="shared" si="24"/>
        <v>0</v>
      </c>
    </row>
    <row r="526" spans="1:21" x14ac:dyDescent="0.25">
      <c r="A526" s="35"/>
      <c r="B526" s="39"/>
      <c r="C526" s="35"/>
      <c r="D526" s="35"/>
      <c r="E526" s="131"/>
      <c r="F526" s="141"/>
      <c r="L526" s="133">
        <f t="shared" si="24"/>
        <v>0</v>
      </c>
    </row>
    <row r="527" spans="1:21" x14ac:dyDescent="0.25">
      <c r="A527" s="35"/>
      <c r="B527" s="36" t="s">
        <v>130</v>
      </c>
      <c r="C527" s="35"/>
      <c r="D527" s="35"/>
      <c r="E527" s="131"/>
      <c r="F527" s="141"/>
      <c r="L527" s="133">
        <f t="shared" si="24"/>
        <v>0</v>
      </c>
    </row>
    <row r="528" spans="1:21" x14ac:dyDescent="0.25">
      <c r="A528" s="35"/>
      <c r="B528" s="39"/>
      <c r="C528" s="35"/>
      <c r="D528" s="35"/>
      <c r="E528" s="131"/>
      <c r="F528" s="141"/>
      <c r="L528" s="133">
        <f t="shared" si="24"/>
        <v>0</v>
      </c>
    </row>
    <row r="529" spans="1:12" x14ac:dyDescent="0.25">
      <c r="A529" s="35"/>
      <c r="B529" s="36" t="s">
        <v>105</v>
      </c>
      <c r="C529" s="35"/>
      <c r="D529" s="35"/>
      <c r="E529" s="131"/>
      <c r="F529" s="132" t="str">
        <f>IF(OR(AND(D529="Prov",E529="Sum"),(E529="PC Sum")),". . . . . . . . .00",IF(ISERR(D529*E529),"",IF(D529*E529=0,"",ROUND(D529*E529,2))))</f>
        <v/>
      </c>
      <c r="L529" s="133">
        <f t="shared" si="24"/>
        <v>0</v>
      </c>
    </row>
    <row r="530" spans="1:12" x14ac:dyDescent="0.25">
      <c r="A530" s="35"/>
      <c r="B530" s="36"/>
      <c r="C530" s="35"/>
      <c r="D530" s="35"/>
      <c r="E530" s="131"/>
      <c r="F530" s="132" t="str">
        <f>IF(OR(AND(D530="Prov",E530="Sum"),(E530="PC Sum")),". . . . . . . . .00",IF(ISERR(D530*E530),"",IF(D530*E530=0,"",ROUND(D530*E530,2))))</f>
        <v/>
      </c>
      <c r="L530" s="133">
        <f t="shared" si="24"/>
        <v>0</v>
      </c>
    </row>
    <row r="531" spans="1:12" ht="57" x14ac:dyDescent="0.25">
      <c r="A531" s="35"/>
      <c r="B531" s="34" t="s">
        <v>126</v>
      </c>
      <c r="C531" s="35"/>
      <c r="D531" s="35"/>
      <c r="E531" s="131"/>
      <c r="F531" s="132" t="str">
        <f>IF(OR(AND(D531="Prov",E531="Sum"),(E531="PC Sum")),". . . . . . . . .00",IF(ISERR(D531*E531),"",IF(D531*E531=0,"",ROUND(D531*E531,2))))</f>
        <v/>
      </c>
      <c r="L531" s="133">
        <f t="shared" si="24"/>
        <v>0</v>
      </c>
    </row>
    <row r="532" spans="1:12" x14ac:dyDescent="0.25">
      <c r="A532" s="35"/>
      <c r="B532" s="34"/>
      <c r="C532" s="35"/>
      <c r="D532" s="35"/>
      <c r="E532" s="131"/>
      <c r="F532" s="132"/>
      <c r="L532" s="133">
        <f t="shared" si="24"/>
        <v>0</v>
      </c>
    </row>
    <row r="533" spans="1:12" x14ac:dyDescent="0.25">
      <c r="A533" s="35"/>
      <c r="B533" s="36" t="s">
        <v>410</v>
      </c>
      <c r="C533" s="35"/>
      <c r="D533" s="35"/>
      <c r="E533" s="131"/>
      <c r="F533" s="143" t="str">
        <f t="shared" ref="F533:F584" si="25">IF(OR(AND(D533="Prov",E533="Sum"),(E533="PC Sum")),". . . . . . . . .00",IF(ISERR(D533*E533),"",IF(D533*E533=0,"",ROUND(D533*E533,2))))</f>
        <v/>
      </c>
      <c r="L533" s="133">
        <f t="shared" si="24"/>
        <v>0</v>
      </c>
    </row>
    <row r="534" spans="1:12" x14ac:dyDescent="0.25">
      <c r="A534" s="35"/>
      <c r="B534" s="36"/>
      <c r="C534" s="35"/>
      <c r="D534" s="35"/>
      <c r="E534" s="131"/>
      <c r="F534" s="143" t="str">
        <f t="shared" si="25"/>
        <v/>
      </c>
      <c r="L534" s="133">
        <f t="shared" si="24"/>
        <v>0</v>
      </c>
    </row>
    <row r="535" spans="1:12" ht="30" x14ac:dyDescent="0.25">
      <c r="A535" s="35" t="s">
        <v>411</v>
      </c>
      <c r="B535" s="36" t="s">
        <v>966</v>
      </c>
      <c r="C535" s="35"/>
      <c r="D535" s="35"/>
      <c r="E535" s="131"/>
      <c r="F535" s="143" t="str">
        <f t="shared" si="25"/>
        <v/>
      </c>
      <c r="L535" s="133">
        <f t="shared" si="24"/>
        <v>0</v>
      </c>
    </row>
    <row r="536" spans="1:12" x14ac:dyDescent="0.25">
      <c r="A536" s="35"/>
      <c r="B536" s="39"/>
      <c r="C536" s="35"/>
      <c r="D536" s="35"/>
      <c r="E536" s="131"/>
      <c r="F536" s="132"/>
      <c r="L536" s="133">
        <f t="shared" si="24"/>
        <v>0</v>
      </c>
    </row>
    <row r="537" spans="1:12" x14ac:dyDescent="0.25">
      <c r="A537" s="35" t="s">
        <v>412</v>
      </c>
      <c r="B537" s="39" t="s">
        <v>413</v>
      </c>
      <c r="C537" s="35" t="s">
        <v>110</v>
      </c>
      <c r="D537" s="35">
        <v>30</v>
      </c>
      <c r="E537" s="141"/>
      <c r="F537" s="132"/>
      <c r="G537" s="43">
        <v>30</v>
      </c>
      <c r="L537" s="133">
        <f t="shared" si="24"/>
        <v>30</v>
      </c>
    </row>
    <row r="538" spans="1:12" x14ac:dyDescent="0.25">
      <c r="A538" s="35"/>
      <c r="B538" s="39"/>
      <c r="C538" s="35"/>
      <c r="D538" s="35"/>
      <c r="E538" s="131"/>
      <c r="F538" s="132"/>
      <c r="L538" s="133">
        <f t="shared" si="24"/>
        <v>0</v>
      </c>
    </row>
    <row r="539" spans="1:12" x14ac:dyDescent="0.25">
      <c r="A539" s="35" t="s">
        <v>414</v>
      </c>
      <c r="B539" s="39" t="s">
        <v>415</v>
      </c>
      <c r="C539" s="35" t="s">
        <v>110</v>
      </c>
      <c r="D539" s="35">
        <v>123</v>
      </c>
      <c r="E539" s="141"/>
      <c r="F539" s="132"/>
      <c r="H539" s="43">
        <v>79</v>
      </c>
      <c r="I539" s="43">
        <v>44</v>
      </c>
      <c r="L539" s="133">
        <f t="shared" si="24"/>
        <v>123</v>
      </c>
    </row>
    <row r="540" spans="1:12" x14ac:dyDescent="0.25">
      <c r="A540" s="35"/>
      <c r="B540" s="39"/>
      <c r="C540" s="35"/>
      <c r="D540" s="35"/>
      <c r="E540" s="131"/>
      <c r="F540" s="132"/>
      <c r="L540" s="133">
        <f t="shared" si="24"/>
        <v>0</v>
      </c>
    </row>
    <row r="541" spans="1:12" x14ac:dyDescent="0.25">
      <c r="A541" s="35"/>
      <c r="B541" s="36" t="s">
        <v>131</v>
      </c>
      <c r="C541" s="35"/>
      <c r="D541" s="35"/>
      <c r="E541" s="131"/>
      <c r="F541" s="132"/>
      <c r="L541" s="133">
        <f t="shared" si="24"/>
        <v>0</v>
      </c>
    </row>
    <row r="542" spans="1:12" x14ac:dyDescent="0.25">
      <c r="A542" s="35"/>
      <c r="B542" s="39"/>
      <c r="C542" s="35"/>
      <c r="D542" s="35"/>
      <c r="E542" s="131"/>
      <c r="F542" s="132"/>
      <c r="L542" s="133">
        <f t="shared" si="24"/>
        <v>0</v>
      </c>
    </row>
    <row r="543" spans="1:12" ht="30" x14ac:dyDescent="0.25">
      <c r="A543" s="35" t="s">
        <v>416</v>
      </c>
      <c r="B543" s="36" t="s">
        <v>965</v>
      </c>
      <c r="C543" s="35"/>
      <c r="D543" s="35"/>
      <c r="E543" s="131"/>
      <c r="F543" s="132"/>
      <c r="L543" s="133">
        <f t="shared" si="24"/>
        <v>0</v>
      </c>
    </row>
    <row r="544" spans="1:12" x14ac:dyDescent="0.25">
      <c r="A544" s="35"/>
      <c r="B544" s="39"/>
      <c r="C544" s="35"/>
      <c r="D544" s="35"/>
      <c r="E544" s="131"/>
      <c r="F544" s="132"/>
      <c r="L544" s="133">
        <f t="shared" si="24"/>
        <v>0</v>
      </c>
    </row>
    <row r="545" spans="1:12" x14ac:dyDescent="0.25">
      <c r="A545" s="35" t="s">
        <v>417</v>
      </c>
      <c r="B545" s="39" t="s">
        <v>132</v>
      </c>
      <c r="C545" s="35" t="s">
        <v>110</v>
      </c>
      <c r="D545" s="35">
        <v>464</v>
      </c>
      <c r="E545" s="141"/>
      <c r="F545" s="132"/>
      <c r="G545" s="43">
        <f>45+66*0.5</f>
        <v>78</v>
      </c>
      <c r="H545" s="43">
        <v>213</v>
      </c>
      <c r="I545" s="43">
        <v>173</v>
      </c>
      <c r="L545" s="133">
        <f t="shared" si="24"/>
        <v>464</v>
      </c>
    </row>
    <row r="546" spans="1:12" x14ac:dyDescent="0.25">
      <c r="A546" s="35"/>
      <c r="B546" s="39"/>
      <c r="C546" s="35"/>
      <c r="D546" s="35"/>
      <c r="E546" s="141"/>
      <c r="F546" s="132"/>
      <c r="L546" s="133">
        <f t="shared" si="24"/>
        <v>0</v>
      </c>
    </row>
    <row r="547" spans="1:12" x14ac:dyDescent="0.25">
      <c r="A547" s="35" t="s">
        <v>418</v>
      </c>
      <c r="B547" s="36" t="s">
        <v>303</v>
      </c>
      <c r="C547" s="35"/>
      <c r="D547" s="35"/>
      <c r="E547" s="131"/>
      <c r="F547" s="132"/>
      <c r="L547" s="133">
        <f t="shared" si="24"/>
        <v>0</v>
      </c>
    </row>
    <row r="548" spans="1:12" x14ac:dyDescent="0.25">
      <c r="A548" s="35"/>
      <c r="B548" s="39"/>
      <c r="C548" s="35"/>
      <c r="D548" s="35"/>
      <c r="E548" s="131"/>
      <c r="F548" s="132"/>
      <c r="L548" s="133">
        <f t="shared" ref="L548:L565" si="26">SUM(G548:K548)</f>
        <v>0</v>
      </c>
    </row>
    <row r="549" spans="1:12" ht="28.5" x14ac:dyDescent="0.25">
      <c r="A549" s="35" t="s">
        <v>419</v>
      </c>
      <c r="B549" s="39" t="s">
        <v>420</v>
      </c>
      <c r="C549" s="35" t="s">
        <v>112</v>
      </c>
      <c r="D549" s="35">
        <v>99</v>
      </c>
      <c r="E549" s="141"/>
      <c r="F549" s="132"/>
      <c r="G549" s="43">
        <f>G537*3.3</f>
        <v>99</v>
      </c>
      <c r="L549" s="133">
        <f t="shared" si="26"/>
        <v>99</v>
      </c>
    </row>
    <row r="550" spans="1:12" x14ac:dyDescent="0.25">
      <c r="A550" s="35"/>
      <c r="B550" s="39"/>
      <c r="C550" s="35"/>
      <c r="D550" s="35"/>
      <c r="E550" s="131"/>
      <c r="F550" s="132"/>
      <c r="L550" s="133">
        <f t="shared" si="26"/>
        <v>0</v>
      </c>
    </row>
    <row r="551" spans="1:12" ht="28.5" x14ac:dyDescent="0.25">
      <c r="A551" s="35" t="s">
        <v>421</v>
      </c>
      <c r="B551" s="39" t="s">
        <v>133</v>
      </c>
      <c r="C551" s="35" t="s">
        <v>112</v>
      </c>
      <c r="D551" s="35">
        <v>1532</v>
      </c>
      <c r="E551" s="141"/>
      <c r="F551" s="132"/>
      <c r="G551" s="43">
        <f>G545*3.3</f>
        <v>257.39999999999998</v>
      </c>
      <c r="H551" s="43">
        <f>H545*3.3</f>
        <v>702.9</v>
      </c>
      <c r="I551" s="43">
        <f>I545*3.3</f>
        <v>570.9</v>
      </c>
      <c r="L551" s="133">
        <f t="shared" si="26"/>
        <v>1531.1999999999998</v>
      </c>
    </row>
    <row r="552" spans="1:12" x14ac:dyDescent="0.25">
      <c r="A552" s="35"/>
      <c r="B552" s="39"/>
      <c r="C552" s="35"/>
      <c r="D552" s="35"/>
      <c r="E552" s="141"/>
      <c r="F552" s="132"/>
      <c r="L552" s="133">
        <f t="shared" si="26"/>
        <v>0</v>
      </c>
    </row>
    <row r="553" spans="1:12" x14ac:dyDescent="0.25">
      <c r="A553" s="35"/>
      <c r="B553" s="36" t="s">
        <v>134</v>
      </c>
      <c r="C553" s="35"/>
      <c r="D553" s="35"/>
      <c r="E553" s="131"/>
      <c r="F553" s="132"/>
      <c r="L553" s="133">
        <f t="shared" si="26"/>
        <v>0</v>
      </c>
    </row>
    <row r="554" spans="1:12" x14ac:dyDescent="0.25">
      <c r="A554" s="35"/>
      <c r="B554" s="39"/>
      <c r="C554" s="35"/>
      <c r="D554" s="35"/>
      <c r="E554" s="131"/>
      <c r="F554" s="132"/>
      <c r="L554" s="133">
        <f t="shared" si="26"/>
        <v>0</v>
      </c>
    </row>
    <row r="555" spans="1:12" x14ac:dyDescent="0.25">
      <c r="A555" s="35" t="s">
        <v>422</v>
      </c>
      <c r="B555" s="36" t="s">
        <v>576</v>
      </c>
      <c r="C555" s="35"/>
      <c r="D555" s="35"/>
      <c r="E555" s="131"/>
      <c r="F555" s="132"/>
      <c r="L555" s="133">
        <f t="shared" si="26"/>
        <v>0</v>
      </c>
    </row>
    <row r="556" spans="1:12" x14ac:dyDescent="0.25">
      <c r="A556" s="35"/>
      <c r="B556" s="36"/>
      <c r="C556" s="35"/>
      <c r="D556" s="35"/>
      <c r="E556" s="131"/>
      <c r="F556" s="132"/>
      <c r="L556" s="133">
        <f t="shared" si="26"/>
        <v>0</v>
      </c>
    </row>
    <row r="557" spans="1:12" x14ac:dyDescent="0.25">
      <c r="A557" s="35" t="s">
        <v>423</v>
      </c>
      <c r="B557" s="39" t="s">
        <v>424</v>
      </c>
      <c r="C557" s="35" t="s">
        <v>112</v>
      </c>
      <c r="D557" s="35">
        <v>36</v>
      </c>
      <c r="E557" s="141"/>
      <c r="F557" s="132"/>
      <c r="H557" s="43">
        <v>22</v>
      </c>
      <c r="I557" s="43">
        <v>14</v>
      </c>
      <c r="L557" s="133">
        <f t="shared" si="26"/>
        <v>36</v>
      </c>
    </row>
    <row r="558" spans="1:12" x14ac:dyDescent="0.25">
      <c r="A558" s="35"/>
      <c r="B558" s="39"/>
      <c r="C558" s="35"/>
      <c r="D558" s="35"/>
      <c r="E558" s="131"/>
      <c r="F558" s="157"/>
      <c r="L558" s="133">
        <f t="shared" si="26"/>
        <v>0</v>
      </c>
    </row>
    <row r="559" spans="1:12" x14ac:dyDescent="0.25">
      <c r="A559" s="35" t="s">
        <v>425</v>
      </c>
      <c r="B559" s="36" t="s">
        <v>252</v>
      </c>
      <c r="C559" s="35"/>
      <c r="D559" s="35"/>
      <c r="E559" s="131"/>
      <c r="F559" s="157"/>
      <c r="L559" s="133">
        <f t="shared" si="26"/>
        <v>0</v>
      </c>
    </row>
    <row r="560" spans="1:12" x14ac:dyDescent="0.25">
      <c r="A560" s="35"/>
      <c r="B560" s="39"/>
      <c r="C560" s="35"/>
      <c r="D560" s="35"/>
      <c r="E560" s="131"/>
      <c r="F560" s="132"/>
      <c r="L560" s="133">
        <f t="shared" si="26"/>
        <v>0</v>
      </c>
    </row>
    <row r="561" spans="1:12" ht="42.75" x14ac:dyDescent="0.25">
      <c r="A561" s="35" t="s">
        <v>426</v>
      </c>
      <c r="B561" s="39" t="s">
        <v>427</v>
      </c>
      <c r="C561" s="35" t="s">
        <v>114</v>
      </c>
      <c r="D561" s="35">
        <v>100</v>
      </c>
      <c r="E561" s="141"/>
      <c r="F561" s="132"/>
      <c r="G561" s="43">
        <v>30</v>
      </c>
      <c r="H561" s="43">
        <v>50</v>
      </c>
      <c r="I561" s="43">
        <v>20</v>
      </c>
      <c r="L561" s="133">
        <f t="shared" si="26"/>
        <v>100</v>
      </c>
    </row>
    <row r="562" spans="1:12" x14ac:dyDescent="0.25">
      <c r="A562" s="35"/>
      <c r="B562" s="39"/>
      <c r="C562" s="35"/>
      <c r="D562" s="35"/>
      <c r="E562" s="131"/>
      <c r="F562" s="132"/>
      <c r="L562" s="133">
        <f t="shared" si="26"/>
        <v>0</v>
      </c>
    </row>
    <row r="563" spans="1:12" x14ac:dyDescent="0.25">
      <c r="A563" s="35" t="s">
        <v>1095</v>
      </c>
      <c r="B563" s="36" t="s">
        <v>577</v>
      </c>
      <c r="C563" s="35"/>
      <c r="D563" s="35"/>
      <c r="E563" s="131"/>
      <c r="F563" s="132"/>
      <c r="L563" s="133">
        <f t="shared" si="26"/>
        <v>0</v>
      </c>
    </row>
    <row r="564" spans="1:12" x14ac:dyDescent="0.25">
      <c r="A564" s="35"/>
      <c r="B564" s="39"/>
      <c r="C564" s="35"/>
      <c r="D564" s="35"/>
      <c r="E564" s="131"/>
      <c r="F564" s="132"/>
      <c r="L564" s="133">
        <f t="shared" si="26"/>
        <v>0</v>
      </c>
    </row>
    <row r="565" spans="1:12" ht="28.5" x14ac:dyDescent="0.25">
      <c r="A565" s="35" t="s">
        <v>1096</v>
      </c>
      <c r="B565" s="39" t="s">
        <v>430</v>
      </c>
      <c r="C565" s="35" t="s">
        <v>110</v>
      </c>
      <c r="D565" s="35">
        <v>52</v>
      </c>
      <c r="E565" s="141"/>
      <c r="F565" s="132"/>
      <c r="H565" s="43">
        <v>17</v>
      </c>
      <c r="I565" s="43">
        <v>35</v>
      </c>
      <c r="L565" s="133">
        <f t="shared" si="26"/>
        <v>52</v>
      </c>
    </row>
    <row r="566" spans="1:12" x14ac:dyDescent="0.25">
      <c r="A566" s="35"/>
      <c r="B566" s="39"/>
      <c r="C566" s="35"/>
      <c r="D566" s="35"/>
      <c r="E566" s="141"/>
      <c r="F566" s="132"/>
      <c r="L566" s="133"/>
    </row>
    <row r="567" spans="1:12" ht="30" x14ac:dyDescent="0.25">
      <c r="A567" s="35" t="s">
        <v>428</v>
      </c>
      <c r="B567" s="142" t="s">
        <v>578</v>
      </c>
      <c r="C567" s="35"/>
      <c r="D567" s="35"/>
      <c r="E567" s="141"/>
      <c r="F567" s="132"/>
      <c r="L567" s="133">
        <f>SUM(G567:K567)</f>
        <v>0</v>
      </c>
    </row>
    <row r="568" spans="1:12" x14ac:dyDescent="0.25">
      <c r="A568" s="35"/>
      <c r="B568" s="39"/>
      <c r="C568" s="35"/>
      <c r="D568" s="35"/>
      <c r="E568" s="141"/>
      <c r="F568" s="132"/>
      <c r="L568" s="133">
        <f>SUM(G568:K568)</f>
        <v>0</v>
      </c>
    </row>
    <row r="569" spans="1:12" x14ac:dyDescent="0.25">
      <c r="A569" s="35" t="s">
        <v>429</v>
      </c>
      <c r="B569" s="39" t="s">
        <v>434</v>
      </c>
      <c r="C569" s="35" t="s">
        <v>112</v>
      </c>
      <c r="D569" s="35">
        <v>5</v>
      </c>
      <c r="E569" s="141"/>
      <c r="F569" s="132"/>
      <c r="H569" s="43">
        <v>5</v>
      </c>
      <c r="L569" s="133">
        <f>SUM(G569:K569)</f>
        <v>5</v>
      </c>
    </row>
    <row r="570" spans="1:12" x14ac:dyDescent="0.25">
      <c r="A570" s="35"/>
      <c r="B570" s="39"/>
      <c r="C570" s="35"/>
      <c r="D570" s="35"/>
      <c r="E570" s="141"/>
      <c r="F570" s="132"/>
      <c r="L570" s="133">
        <f>SUM(G570:K570)</f>
        <v>0</v>
      </c>
    </row>
    <row r="571" spans="1:12" x14ac:dyDescent="0.25">
      <c r="A571" s="35"/>
      <c r="B571" s="39"/>
      <c r="C571" s="35"/>
      <c r="D571" s="35"/>
      <c r="E571" s="141"/>
      <c r="F571" s="132"/>
      <c r="L571" s="133"/>
    </row>
    <row r="572" spans="1:12" x14ac:dyDescent="0.25">
      <c r="A572" s="35"/>
      <c r="B572" s="39"/>
      <c r="C572" s="35"/>
      <c r="D572" s="35"/>
      <c r="E572" s="141"/>
      <c r="F572" s="132"/>
      <c r="L572" s="133"/>
    </row>
    <row r="573" spans="1:12" x14ac:dyDescent="0.25">
      <c r="A573" s="35"/>
      <c r="B573" s="39"/>
      <c r="C573" s="35"/>
      <c r="D573" s="35"/>
      <c r="E573" s="141"/>
      <c r="F573" s="132"/>
      <c r="L573" s="133"/>
    </row>
    <row r="574" spans="1:12" x14ac:dyDescent="0.25">
      <c r="A574" s="35"/>
      <c r="B574" s="39"/>
      <c r="C574" s="35"/>
      <c r="D574" s="35"/>
      <c r="E574" s="141"/>
      <c r="F574" s="132"/>
      <c r="L574" s="133"/>
    </row>
    <row r="575" spans="1:12" x14ac:dyDescent="0.25">
      <c r="A575" s="35"/>
      <c r="B575" s="39"/>
      <c r="C575" s="35"/>
      <c r="D575" s="35"/>
      <c r="E575" s="141"/>
      <c r="F575" s="132"/>
      <c r="L575" s="133"/>
    </row>
    <row r="576" spans="1:12" x14ac:dyDescent="0.25">
      <c r="A576" s="35"/>
      <c r="B576" s="39"/>
      <c r="C576" s="35"/>
      <c r="D576" s="35"/>
      <c r="E576" s="141"/>
      <c r="F576" s="132"/>
      <c r="L576" s="133"/>
    </row>
    <row r="577" spans="1:21" s="140" customFormat="1" ht="27" customHeight="1" x14ac:dyDescent="0.25">
      <c r="A577" s="13"/>
      <c r="B577" s="14" t="s">
        <v>115</v>
      </c>
      <c r="C577" s="13"/>
      <c r="D577" s="13"/>
      <c r="E577" s="15"/>
      <c r="F577" s="16"/>
      <c r="G577" s="139"/>
      <c r="H577" s="139"/>
      <c r="I577" s="139"/>
      <c r="J577" s="139"/>
      <c r="K577" s="139"/>
      <c r="L577" s="133">
        <f t="shared" ref="L577:L595" si="27">SUM(G577:K577)</f>
        <v>0</v>
      </c>
      <c r="M577" s="139"/>
      <c r="N577" s="139"/>
      <c r="O577" s="139"/>
      <c r="P577" s="139"/>
      <c r="Q577" s="139"/>
      <c r="R577" s="139"/>
      <c r="S577" s="139"/>
      <c r="T577" s="139"/>
      <c r="U577" s="139"/>
    </row>
    <row r="578" spans="1:21" s="140" customFormat="1" x14ac:dyDescent="0.25">
      <c r="A578" s="45"/>
      <c r="B578" s="46"/>
      <c r="C578" s="45"/>
      <c r="D578" s="45"/>
      <c r="E578" s="47"/>
      <c r="F578" s="47"/>
      <c r="G578" s="139"/>
      <c r="H578" s="139"/>
      <c r="I578" s="139"/>
      <c r="J578" s="139"/>
      <c r="K578" s="139"/>
      <c r="L578" s="133">
        <f t="shared" si="27"/>
        <v>0</v>
      </c>
      <c r="M578" s="139"/>
      <c r="N578" s="139"/>
      <c r="O578" s="139"/>
      <c r="P578" s="139"/>
      <c r="Q578" s="139"/>
      <c r="R578" s="139"/>
      <c r="S578" s="139"/>
      <c r="T578" s="139"/>
      <c r="U578" s="139"/>
    </row>
    <row r="579" spans="1:21" s="140" customFormat="1" x14ac:dyDescent="0.25">
      <c r="A579" s="452"/>
      <c r="B579" s="11"/>
      <c r="C579" s="10"/>
      <c r="D579" s="10"/>
      <c r="E579" s="12"/>
      <c r="F579" s="12"/>
      <c r="G579" s="139"/>
      <c r="H579" s="139"/>
      <c r="I579" s="139"/>
      <c r="J579" s="139"/>
      <c r="K579" s="139"/>
      <c r="L579" s="133">
        <f t="shared" si="27"/>
        <v>0</v>
      </c>
      <c r="M579" s="139"/>
      <c r="N579" s="139"/>
      <c r="O579" s="139"/>
      <c r="P579" s="139"/>
      <c r="Q579" s="139"/>
      <c r="R579" s="139"/>
      <c r="S579" s="139"/>
      <c r="T579" s="139"/>
      <c r="U579" s="139"/>
    </row>
    <row r="580" spans="1:21" s="140" customFormat="1" ht="22.5" customHeight="1" x14ac:dyDescent="0.25">
      <c r="A580" s="20"/>
      <c r="B580" s="21" t="s">
        <v>116</v>
      </c>
      <c r="C580" s="20"/>
      <c r="D580" s="20"/>
      <c r="E580" s="22"/>
      <c r="F580" s="23"/>
      <c r="G580" s="139"/>
      <c r="H580" s="139"/>
      <c r="I580" s="139"/>
      <c r="J580" s="139"/>
      <c r="K580" s="139"/>
      <c r="L580" s="133">
        <f t="shared" si="27"/>
        <v>0</v>
      </c>
      <c r="M580" s="139"/>
      <c r="N580" s="139"/>
      <c r="O580" s="139"/>
      <c r="P580" s="139"/>
      <c r="Q580" s="139"/>
      <c r="R580" s="139"/>
      <c r="S580" s="139"/>
      <c r="T580" s="139"/>
      <c r="U580" s="139"/>
    </row>
    <row r="581" spans="1:21" s="140" customFormat="1" ht="8.1" customHeight="1" x14ac:dyDescent="0.25">
      <c r="A581" s="13"/>
      <c r="B581" s="24"/>
      <c r="C581" s="13"/>
      <c r="D581" s="13"/>
      <c r="E581" s="15"/>
      <c r="F581" s="15"/>
      <c r="G581" s="139"/>
      <c r="H581" s="139"/>
      <c r="I581" s="139"/>
      <c r="J581" s="139"/>
      <c r="K581" s="139"/>
      <c r="L581" s="133">
        <f t="shared" si="27"/>
        <v>0</v>
      </c>
      <c r="M581" s="139"/>
      <c r="N581" s="139"/>
      <c r="O581" s="139"/>
      <c r="P581" s="139"/>
      <c r="Q581" s="139"/>
      <c r="R581" s="139"/>
      <c r="S581" s="139"/>
      <c r="T581" s="139"/>
      <c r="U581" s="139"/>
    </row>
    <row r="582" spans="1:21" x14ac:dyDescent="0.25">
      <c r="A582" s="35"/>
      <c r="B582" s="39"/>
      <c r="C582" s="35"/>
      <c r="D582" s="35"/>
      <c r="E582" s="141"/>
      <c r="F582" s="132" t="str">
        <f t="shared" si="25"/>
        <v/>
      </c>
      <c r="L582" s="133">
        <f t="shared" si="27"/>
        <v>0</v>
      </c>
    </row>
    <row r="583" spans="1:21" x14ac:dyDescent="0.25">
      <c r="A583" s="35" t="s">
        <v>432</v>
      </c>
      <c r="B583" s="142" t="s">
        <v>431</v>
      </c>
      <c r="C583" s="35"/>
      <c r="D583" s="35"/>
      <c r="E583" s="141"/>
      <c r="F583" s="132" t="str">
        <f t="shared" si="25"/>
        <v/>
      </c>
      <c r="L583" s="133">
        <f t="shared" si="27"/>
        <v>0</v>
      </c>
    </row>
    <row r="584" spans="1:21" x14ac:dyDescent="0.25">
      <c r="A584" s="35"/>
      <c r="B584" s="39"/>
      <c r="C584" s="35"/>
      <c r="D584" s="35"/>
      <c r="E584" s="141"/>
      <c r="F584" s="132" t="str">
        <f t="shared" si="25"/>
        <v/>
      </c>
      <c r="L584" s="133">
        <f t="shared" si="27"/>
        <v>0</v>
      </c>
    </row>
    <row r="585" spans="1:21" ht="30" x14ac:dyDescent="0.25">
      <c r="A585" s="35" t="s">
        <v>433</v>
      </c>
      <c r="B585" s="142" t="s">
        <v>255</v>
      </c>
      <c r="C585" s="35"/>
      <c r="D585" s="35"/>
      <c r="E585" s="141"/>
      <c r="F585" s="132" t="str">
        <f t="shared" ref="F585" si="28">IF(OR(AND(D585="Prov",E585="Sum"),(E585="PC Sum")),". . . . . . . . .00",IF(ISERR(D585*E585),"",IF(D585*E585=0,"",ROUND(D585*E585,2))))</f>
        <v/>
      </c>
      <c r="L585" s="133">
        <f t="shared" si="27"/>
        <v>0</v>
      </c>
    </row>
    <row r="586" spans="1:21" x14ac:dyDescent="0.25">
      <c r="A586" s="35"/>
      <c r="B586" s="39"/>
      <c r="C586" s="35"/>
      <c r="D586" s="35"/>
      <c r="E586" s="141"/>
      <c r="F586" s="132"/>
      <c r="L586" s="133">
        <f t="shared" si="27"/>
        <v>0</v>
      </c>
    </row>
    <row r="587" spans="1:21" x14ac:dyDescent="0.25">
      <c r="A587" s="35" t="s">
        <v>1097</v>
      </c>
      <c r="B587" s="39" t="s">
        <v>564</v>
      </c>
      <c r="C587" s="35" t="s">
        <v>154</v>
      </c>
      <c r="D587" s="35">
        <v>146</v>
      </c>
      <c r="E587" s="141"/>
      <c r="F587" s="132"/>
      <c r="G587" s="43">
        <f>30*1.5*2</f>
        <v>90</v>
      </c>
      <c r="H587" s="43">
        <v>12</v>
      </c>
      <c r="I587" s="43">
        <v>44</v>
      </c>
      <c r="L587" s="133">
        <f t="shared" si="27"/>
        <v>146</v>
      </c>
    </row>
    <row r="588" spans="1:21" x14ac:dyDescent="0.25">
      <c r="A588" s="35"/>
      <c r="B588" s="39"/>
      <c r="C588" s="35"/>
      <c r="D588" s="35"/>
      <c r="E588" s="141"/>
      <c r="F588" s="132"/>
      <c r="L588" s="133">
        <f t="shared" si="27"/>
        <v>0</v>
      </c>
    </row>
    <row r="589" spans="1:21" x14ac:dyDescent="0.25">
      <c r="A589" s="35" t="s">
        <v>1098</v>
      </c>
      <c r="B589" s="39" t="s">
        <v>566</v>
      </c>
      <c r="C589" s="35" t="s">
        <v>154</v>
      </c>
      <c r="D589" s="35">
        <v>155</v>
      </c>
      <c r="E589" s="141"/>
      <c r="F589" s="132"/>
      <c r="G589" s="43">
        <f>30*1.5*2</f>
        <v>90</v>
      </c>
      <c r="H589" s="43">
        <v>11</v>
      </c>
      <c r="I589" s="43">
        <v>54</v>
      </c>
      <c r="L589" s="133">
        <f t="shared" si="27"/>
        <v>155</v>
      </c>
    </row>
    <row r="590" spans="1:21" x14ac:dyDescent="0.25">
      <c r="A590" s="35"/>
      <c r="B590" s="39"/>
      <c r="C590" s="35"/>
      <c r="D590" s="35"/>
      <c r="E590" s="141"/>
      <c r="F590" s="132"/>
      <c r="L590" s="133">
        <f t="shared" si="27"/>
        <v>0</v>
      </c>
    </row>
    <row r="591" spans="1:21" x14ac:dyDescent="0.25">
      <c r="A591" s="35" t="s">
        <v>1099</v>
      </c>
      <c r="B591" s="39" t="s">
        <v>565</v>
      </c>
      <c r="C591" s="35" t="s">
        <v>154</v>
      </c>
      <c r="D591" s="35">
        <v>224</v>
      </c>
      <c r="E591" s="141"/>
      <c r="F591" s="132"/>
      <c r="G591" s="43">
        <f>30*1.5*2</f>
        <v>90</v>
      </c>
      <c r="H591" s="43">
        <v>65</v>
      </c>
      <c r="I591" s="43">
        <v>69</v>
      </c>
      <c r="L591" s="133">
        <f t="shared" si="27"/>
        <v>224</v>
      </c>
    </row>
    <row r="592" spans="1:21" x14ac:dyDescent="0.25">
      <c r="A592" s="35"/>
      <c r="B592" s="39"/>
      <c r="C592" s="35"/>
      <c r="D592" s="35"/>
      <c r="E592" s="141"/>
      <c r="F592" s="132"/>
      <c r="L592" s="133">
        <f t="shared" si="27"/>
        <v>0</v>
      </c>
    </row>
    <row r="593" spans="1:12" ht="28.5" x14ac:dyDescent="0.25">
      <c r="A593" s="35" t="s">
        <v>1100</v>
      </c>
      <c r="B593" s="39" t="s">
        <v>254</v>
      </c>
      <c r="C593" s="35" t="s">
        <v>112</v>
      </c>
      <c r="D593" s="35">
        <v>35</v>
      </c>
      <c r="E593" s="141"/>
      <c r="F593" s="132"/>
      <c r="G593" s="43">
        <v>30</v>
      </c>
      <c r="H593" s="43">
        <v>5</v>
      </c>
      <c r="L593" s="133">
        <f t="shared" si="27"/>
        <v>35</v>
      </c>
    </row>
    <row r="594" spans="1:12" x14ac:dyDescent="0.25">
      <c r="A594" s="35"/>
      <c r="B594" s="39"/>
      <c r="C594" s="35"/>
      <c r="D594" s="35"/>
      <c r="E594" s="141"/>
      <c r="F594" s="132"/>
      <c r="L594" s="133">
        <f t="shared" si="27"/>
        <v>0</v>
      </c>
    </row>
    <row r="595" spans="1:12" x14ac:dyDescent="0.25">
      <c r="A595" s="35"/>
      <c r="B595" s="39"/>
      <c r="C595" s="35"/>
      <c r="D595" s="35"/>
      <c r="E595" s="141"/>
      <c r="F595" s="132"/>
      <c r="L595" s="133">
        <f t="shared" si="27"/>
        <v>0</v>
      </c>
    </row>
    <row r="596" spans="1:12" x14ac:dyDescent="0.25">
      <c r="A596" s="35"/>
      <c r="B596" s="39"/>
      <c r="C596" s="35"/>
      <c r="D596" s="35"/>
      <c r="E596" s="141"/>
      <c r="F596" s="132"/>
      <c r="L596" s="133"/>
    </row>
    <row r="597" spans="1:12" x14ac:dyDescent="0.25">
      <c r="A597" s="35"/>
      <c r="B597" s="39"/>
      <c r="C597" s="35"/>
      <c r="D597" s="35"/>
      <c r="E597" s="141"/>
      <c r="F597" s="132"/>
      <c r="L597" s="133"/>
    </row>
    <row r="598" spans="1:12" x14ac:dyDescent="0.25">
      <c r="A598" s="35"/>
      <c r="B598" s="39"/>
      <c r="C598" s="35"/>
      <c r="D598" s="35"/>
      <c r="E598" s="141"/>
      <c r="F598" s="132"/>
      <c r="L598" s="133"/>
    </row>
    <row r="599" spans="1:12" x14ac:dyDescent="0.25">
      <c r="A599" s="35"/>
      <c r="B599" s="39"/>
      <c r="C599" s="35"/>
      <c r="D599" s="35"/>
      <c r="E599" s="141"/>
      <c r="F599" s="132"/>
      <c r="L599" s="133"/>
    </row>
    <row r="600" spans="1:12" x14ac:dyDescent="0.25">
      <c r="A600" s="35"/>
      <c r="B600" s="39"/>
      <c r="C600" s="35"/>
      <c r="D600" s="35"/>
      <c r="E600" s="141"/>
      <c r="F600" s="132"/>
      <c r="L600" s="133"/>
    </row>
    <row r="601" spans="1:12" x14ac:dyDescent="0.25">
      <c r="A601" s="35"/>
      <c r="B601" s="39"/>
      <c r="C601" s="35"/>
      <c r="D601" s="35"/>
      <c r="E601" s="141"/>
      <c r="F601" s="132"/>
      <c r="L601" s="133"/>
    </row>
    <row r="602" spans="1:12" x14ac:dyDescent="0.25">
      <c r="A602" s="35"/>
      <c r="B602" s="39"/>
      <c r="C602" s="35"/>
      <c r="D602" s="35"/>
      <c r="E602" s="141"/>
      <c r="F602" s="132"/>
      <c r="L602" s="133"/>
    </row>
    <row r="603" spans="1:12" x14ac:dyDescent="0.25">
      <c r="A603" s="35"/>
      <c r="B603" s="39"/>
      <c r="C603" s="35"/>
      <c r="D603" s="35"/>
      <c r="E603" s="141"/>
      <c r="F603" s="132"/>
      <c r="L603" s="133"/>
    </row>
    <row r="604" spans="1:12" x14ac:dyDescent="0.25">
      <c r="A604" s="35"/>
      <c r="B604" s="39"/>
      <c r="C604" s="35"/>
      <c r="D604" s="35"/>
      <c r="E604" s="141"/>
      <c r="F604" s="132"/>
      <c r="L604" s="133"/>
    </row>
    <row r="605" spans="1:12" x14ac:dyDescent="0.25">
      <c r="A605" s="35"/>
      <c r="B605" s="39"/>
      <c r="C605" s="35"/>
      <c r="D605" s="35"/>
      <c r="E605" s="141"/>
      <c r="F605" s="132"/>
      <c r="L605" s="133"/>
    </row>
    <row r="606" spans="1:12" x14ac:dyDescent="0.25">
      <c r="A606" s="35"/>
      <c r="B606" s="39"/>
      <c r="C606" s="35"/>
      <c r="D606" s="35"/>
      <c r="E606" s="141"/>
      <c r="F606" s="132"/>
      <c r="L606" s="133"/>
    </row>
    <row r="607" spans="1:12" x14ac:dyDescent="0.25">
      <c r="A607" s="35"/>
      <c r="B607" s="39"/>
      <c r="C607" s="35"/>
      <c r="D607" s="35"/>
      <c r="E607" s="141"/>
      <c r="F607" s="132"/>
      <c r="L607" s="133"/>
    </row>
    <row r="608" spans="1:12" x14ac:dyDescent="0.25">
      <c r="A608" s="35"/>
      <c r="B608" s="39"/>
      <c r="C608" s="35"/>
      <c r="D608" s="35"/>
      <c r="E608" s="141"/>
      <c r="F608" s="132"/>
      <c r="L608" s="133"/>
    </row>
    <row r="609" spans="1:12" x14ac:dyDescent="0.25">
      <c r="A609" s="35"/>
      <c r="B609" s="39"/>
      <c r="C609" s="35"/>
      <c r="D609" s="35"/>
      <c r="E609" s="141"/>
      <c r="F609" s="132"/>
      <c r="L609" s="133"/>
    </row>
    <row r="610" spans="1:12" x14ac:dyDescent="0.25">
      <c r="A610" s="35"/>
      <c r="B610" s="39"/>
      <c r="C610" s="35"/>
      <c r="D610" s="35"/>
      <c r="E610" s="141"/>
      <c r="F610" s="132"/>
      <c r="L610" s="133"/>
    </row>
    <row r="611" spans="1:12" x14ac:dyDescent="0.25">
      <c r="A611" s="35"/>
      <c r="B611" s="39"/>
      <c r="C611" s="35"/>
      <c r="D611" s="35"/>
      <c r="E611" s="141"/>
      <c r="F611" s="132"/>
      <c r="L611" s="133"/>
    </row>
    <row r="612" spans="1:12" x14ac:dyDescent="0.25">
      <c r="A612" s="35"/>
      <c r="B612" s="39"/>
      <c r="C612" s="35"/>
      <c r="D612" s="35"/>
      <c r="E612" s="141"/>
      <c r="F612" s="132"/>
      <c r="L612" s="133"/>
    </row>
    <row r="613" spans="1:12" x14ac:dyDescent="0.25">
      <c r="A613" s="35"/>
      <c r="B613" s="39"/>
      <c r="C613" s="35"/>
      <c r="D613" s="35"/>
      <c r="E613" s="141"/>
      <c r="F613" s="132"/>
      <c r="L613" s="133"/>
    </row>
    <row r="614" spans="1:12" x14ac:dyDescent="0.25">
      <c r="A614" s="35"/>
      <c r="B614" s="39"/>
      <c r="C614" s="35"/>
      <c r="D614" s="35"/>
      <c r="E614" s="141"/>
      <c r="F614" s="132"/>
      <c r="L614" s="133"/>
    </row>
    <row r="615" spans="1:12" x14ac:dyDescent="0.25">
      <c r="A615" s="35"/>
      <c r="B615" s="39"/>
      <c r="C615" s="35"/>
      <c r="D615" s="35"/>
      <c r="E615" s="141"/>
      <c r="F615" s="132"/>
      <c r="L615" s="133"/>
    </row>
    <row r="616" spans="1:12" x14ac:dyDescent="0.25">
      <c r="A616" s="35"/>
      <c r="B616" s="39"/>
      <c r="C616" s="35"/>
      <c r="D616" s="35"/>
      <c r="E616" s="141"/>
      <c r="F616" s="132"/>
      <c r="L616" s="133"/>
    </row>
    <row r="617" spans="1:12" x14ac:dyDescent="0.25">
      <c r="A617" s="35"/>
      <c r="B617" s="39"/>
      <c r="C617" s="35"/>
      <c r="D617" s="35"/>
      <c r="E617" s="141"/>
      <c r="F617" s="132"/>
      <c r="L617" s="133"/>
    </row>
    <row r="618" spans="1:12" x14ac:dyDescent="0.25">
      <c r="A618" s="35"/>
      <c r="B618" s="39"/>
      <c r="C618" s="35"/>
      <c r="D618" s="35"/>
      <c r="E618" s="141"/>
      <c r="F618" s="132"/>
      <c r="L618" s="133"/>
    </row>
    <row r="619" spans="1:12" x14ac:dyDescent="0.25">
      <c r="A619" s="35"/>
      <c r="B619" s="39"/>
      <c r="C619" s="35"/>
      <c r="D619" s="35"/>
      <c r="E619" s="141"/>
      <c r="F619" s="132"/>
      <c r="L619" s="133"/>
    </row>
    <row r="620" spans="1:12" x14ac:dyDescent="0.25">
      <c r="A620" s="35"/>
      <c r="B620" s="39"/>
      <c r="C620" s="35"/>
      <c r="D620" s="35"/>
      <c r="E620" s="141"/>
      <c r="F620" s="132"/>
      <c r="L620" s="133"/>
    </row>
    <row r="621" spans="1:12" x14ac:dyDescent="0.25">
      <c r="A621" s="35"/>
      <c r="B621" s="39"/>
      <c r="C621" s="35"/>
      <c r="D621" s="35"/>
      <c r="E621" s="141"/>
      <c r="F621" s="132"/>
      <c r="L621" s="133"/>
    </row>
    <row r="622" spans="1:12" x14ac:dyDescent="0.25">
      <c r="A622" s="35"/>
      <c r="B622" s="39"/>
      <c r="C622" s="35"/>
      <c r="D622" s="35"/>
      <c r="E622" s="141"/>
      <c r="F622" s="132"/>
      <c r="L622" s="133"/>
    </row>
    <row r="623" spans="1:12" x14ac:dyDescent="0.25">
      <c r="A623" s="35"/>
      <c r="B623" s="39"/>
      <c r="C623" s="35"/>
      <c r="D623" s="35"/>
      <c r="E623" s="141"/>
      <c r="F623" s="132"/>
      <c r="L623" s="133"/>
    </row>
    <row r="624" spans="1:12" x14ac:dyDescent="0.25">
      <c r="A624" s="35"/>
      <c r="B624" s="39"/>
      <c r="C624" s="35"/>
      <c r="D624" s="35"/>
      <c r="E624" s="141"/>
      <c r="F624" s="132"/>
      <c r="L624" s="133"/>
    </row>
    <row r="625" spans="1:12" x14ac:dyDescent="0.25">
      <c r="A625" s="35"/>
      <c r="B625" s="39"/>
      <c r="C625" s="35"/>
      <c r="D625" s="35"/>
      <c r="E625" s="141"/>
      <c r="F625" s="132"/>
      <c r="L625" s="133"/>
    </row>
    <row r="626" spans="1:12" x14ac:dyDescent="0.25">
      <c r="A626" s="35"/>
      <c r="B626" s="39"/>
      <c r="C626" s="35"/>
      <c r="D626" s="35"/>
      <c r="E626" s="141"/>
      <c r="F626" s="132"/>
      <c r="L626" s="133"/>
    </row>
    <row r="627" spans="1:12" x14ac:dyDescent="0.25">
      <c r="A627" s="35"/>
      <c r="B627" s="39"/>
      <c r="C627" s="35"/>
      <c r="D627" s="35"/>
      <c r="E627" s="141"/>
      <c r="F627" s="132"/>
      <c r="L627" s="133"/>
    </row>
    <row r="628" spans="1:12" x14ac:dyDescent="0.25">
      <c r="A628" s="35"/>
      <c r="B628" s="39"/>
      <c r="C628" s="35"/>
      <c r="D628" s="35"/>
      <c r="E628" s="141"/>
      <c r="F628" s="132"/>
      <c r="L628" s="133"/>
    </row>
    <row r="629" spans="1:12" x14ac:dyDescent="0.25">
      <c r="A629" s="35"/>
      <c r="B629" s="39"/>
      <c r="C629" s="35"/>
      <c r="D629" s="35"/>
      <c r="E629" s="141"/>
      <c r="F629" s="132"/>
      <c r="L629" s="133"/>
    </row>
    <row r="630" spans="1:12" x14ac:dyDescent="0.25">
      <c r="A630" s="35"/>
      <c r="B630" s="39"/>
      <c r="C630" s="35"/>
      <c r="D630" s="35"/>
      <c r="E630" s="141"/>
      <c r="F630" s="132"/>
      <c r="L630" s="133"/>
    </row>
    <row r="631" spans="1:12" x14ac:dyDescent="0.25">
      <c r="A631" s="35"/>
      <c r="B631" s="39"/>
      <c r="C631" s="35"/>
      <c r="D631" s="35"/>
      <c r="E631" s="141"/>
      <c r="F631" s="132"/>
      <c r="L631" s="133"/>
    </row>
    <row r="632" spans="1:12" x14ac:dyDescent="0.25">
      <c r="A632" s="35"/>
      <c r="B632" s="39"/>
      <c r="C632" s="35"/>
      <c r="D632" s="35"/>
      <c r="E632" s="141"/>
      <c r="F632" s="132"/>
      <c r="L632" s="133"/>
    </row>
    <row r="633" spans="1:12" x14ac:dyDescent="0.25">
      <c r="A633" s="35"/>
      <c r="B633" s="39"/>
      <c r="C633" s="35"/>
      <c r="D633" s="35"/>
      <c r="E633" s="141"/>
      <c r="F633" s="132"/>
      <c r="L633" s="133"/>
    </row>
    <row r="634" spans="1:12" x14ac:dyDescent="0.25">
      <c r="A634" s="35"/>
      <c r="B634" s="39"/>
      <c r="C634" s="35"/>
      <c r="D634" s="35"/>
      <c r="E634" s="141"/>
      <c r="F634" s="132"/>
      <c r="L634" s="133"/>
    </row>
    <row r="635" spans="1:12" x14ac:dyDescent="0.25">
      <c r="A635" s="35"/>
      <c r="B635" s="39"/>
      <c r="C635" s="35"/>
      <c r="D635" s="35"/>
      <c r="E635" s="141"/>
      <c r="F635" s="132"/>
      <c r="L635" s="133"/>
    </row>
    <row r="636" spans="1:12" x14ac:dyDescent="0.25">
      <c r="A636" s="35"/>
      <c r="B636" s="39"/>
      <c r="C636" s="35"/>
      <c r="D636" s="35"/>
      <c r="E636" s="141"/>
      <c r="F636" s="132"/>
      <c r="L636" s="133"/>
    </row>
    <row r="637" spans="1:12" x14ac:dyDescent="0.25">
      <c r="A637" s="35"/>
      <c r="B637" s="39"/>
      <c r="C637" s="35"/>
      <c r="D637" s="35"/>
      <c r="E637" s="141"/>
      <c r="F637" s="132"/>
      <c r="L637" s="133"/>
    </row>
    <row r="638" spans="1:12" x14ac:dyDescent="0.25">
      <c r="A638" s="35"/>
      <c r="B638" s="39"/>
      <c r="C638" s="35"/>
      <c r="D638" s="35"/>
      <c r="E638" s="141"/>
      <c r="F638" s="132"/>
      <c r="L638" s="133"/>
    </row>
    <row r="639" spans="1:12" x14ac:dyDescent="0.25">
      <c r="A639" s="35"/>
      <c r="B639" s="39"/>
      <c r="C639" s="35"/>
      <c r="D639" s="35"/>
      <c r="E639" s="141"/>
      <c r="F639" s="132"/>
      <c r="L639" s="133"/>
    </row>
    <row r="640" spans="1:12" x14ac:dyDescent="0.25">
      <c r="A640" s="35"/>
      <c r="B640" s="39"/>
      <c r="C640" s="35"/>
      <c r="D640" s="35"/>
      <c r="E640" s="141"/>
      <c r="F640" s="132"/>
      <c r="L640" s="133">
        <f t="shared" ref="L640:L669" si="29">SUM(G640:K640)</f>
        <v>0</v>
      </c>
    </row>
    <row r="641" spans="1:21" s="140" customFormat="1" x14ac:dyDescent="0.25">
      <c r="A641" s="10"/>
      <c r="B641" s="11" t="s">
        <v>54</v>
      </c>
      <c r="C641" s="10"/>
      <c r="D641" s="10"/>
      <c r="E641" s="12"/>
      <c r="F641" s="12"/>
      <c r="G641" s="139"/>
      <c r="H641" s="139"/>
      <c r="I641" s="139"/>
      <c r="J641" s="139"/>
      <c r="K641" s="139"/>
      <c r="L641" s="133">
        <f t="shared" si="29"/>
        <v>0</v>
      </c>
      <c r="M641" s="139"/>
      <c r="N641" s="139"/>
      <c r="O641" s="139"/>
      <c r="P641" s="139"/>
      <c r="Q641" s="139"/>
      <c r="R641" s="139"/>
      <c r="S641" s="139"/>
      <c r="T641" s="139"/>
      <c r="U641" s="139"/>
    </row>
    <row r="642" spans="1:21" s="140" customFormat="1" ht="20.65" customHeight="1" x14ac:dyDescent="0.25">
      <c r="A642" s="20"/>
      <c r="B642" s="21" t="s">
        <v>124</v>
      </c>
      <c r="C642" s="20"/>
      <c r="D642" s="20"/>
      <c r="E642" s="22"/>
      <c r="F642" s="23"/>
      <c r="G642" s="139"/>
      <c r="H642" s="139"/>
      <c r="I642" s="139"/>
      <c r="J642" s="139"/>
      <c r="K642" s="139"/>
      <c r="L642" s="133">
        <f t="shared" si="29"/>
        <v>0</v>
      </c>
      <c r="M642" s="139"/>
      <c r="N642" s="139"/>
      <c r="O642" s="139"/>
      <c r="P642" s="139"/>
      <c r="Q642" s="139"/>
      <c r="R642" s="139"/>
      <c r="S642" s="139"/>
      <c r="T642" s="139"/>
      <c r="U642" s="139"/>
    </row>
    <row r="643" spans="1:21" x14ac:dyDescent="0.25">
      <c r="A643" s="159"/>
      <c r="B643" s="160"/>
      <c r="C643" s="159"/>
      <c r="D643" s="159"/>
      <c r="E643" s="161"/>
      <c r="F643" s="162"/>
      <c r="L643" s="133">
        <f t="shared" si="29"/>
        <v>0</v>
      </c>
    </row>
    <row r="644" spans="1:21" s="140" customFormat="1" x14ac:dyDescent="0.25">
      <c r="A644" s="452"/>
      <c r="B644" s="11"/>
      <c r="C644" s="10"/>
      <c r="D644" s="10"/>
      <c r="E644" s="12"/>
      <c r="F644" s="12"/>
      <c r="G644" s="139"/>
      <c r="H644" s="139"/>
      <c r="I644" s="139"/>
      <c r="J644" s="139"/>
      <c r="K644" s="139"/>
      <c r="L644" s="133">
        <f>SUM(G644:K644)</f>
        <v>0</v>
      </c>
      <c r="M644" s="139"/>
      <c r="N644" s="139"/>
      <c r="O644" s="139"/>
      <c r="P644" s="139"/>
      <c r="Q644" s="139"/>
      <c r="R644" s="139"/>
      <c r="S644" s="139"/>
      <c r="T644" s="139"/>
      <c r="U644" s="139"/>
    </row>
    <row r="645" spans="1:21" s="140" customFormat="1" ht="15" customHeight="1" x14ac:dyDescent="0.25">
      <c r="A645" s="13"/>
      <c r="B645" s="24"/>
      <c r="C645" s="13"/>
      <c r="D645" s="13"/>
      <c r="E645" s="15"/>
      <c r="F645" s="15"/>
      <c r="G645" s="139"/>
      <c r="H645" s="139"/>
      <c r="I645" s="139"/>
      <c r="J645" s="139"/>
      <c r="K645" s="139"/>
      <c r="L645" s="133">
        <f t="shared" si="29"/>
        <v>0</v>
      </c>
      <c r="M645" s="139"/>
      <c r="N645" s="139"/>
      <c r="O645" s="139"/>
      <c r="P645" s="139"/>
      <c r="Q645" s="139"/>
      <c r="R645" s="139"/>
      <c r="S645" s="139"/>
      <c r="T645" s="139"/>
      <c r="U645" s="139"/>
    </row>
    <row r="646" spans="1:21" x14ac:dyDescent="0.25">
      <c r="A646" s="35"/>
      <c r="B646" s="36" t="s">
        <v>135</v>
      </c>
      <c r="C646" s="35"/>
      <c r="D646" s="35"/>
      <c r="E646" s="131"/>
      <c r="F646" s="143"/>
      <c r="L646" s="133">
        <f t="shared" si="29"/>
        <v>0</v>
      </c>
    </row>
    <row r="647" spans="1:21" x14ac:dyDescent="0.25">
      <c r="A647" s="35"/>
      <c r="B647" s="39"/>
      <c r="C647" s="35"/>
      <c r="D647" s="35"/>
      <c r="E647" s="131"/>
      <c r="F647" s="143"/>
      <c r="L647" s="133">
        <f t="shared" si="29"/>
        <v>0</v>
      </c>
    </row>
    <row r="648" spans="1:21" x14ac:dyDescent="0.25">
      <c r="A648" s="35"/>
      <c r="B648" s="36" t="s">
        <v>136</v>
      </c>
      <c r="C648" s="35"/>
      <c r="D648" s="35"/>
      <c r="E648" s="131"/>
      <c r="F648" s="143"/>
      <c r="L648" s="133">
        <f t="shared" si="29"/>
        <v>0</v>
      </c>
    </row>
    <row r="649" spans="1:21" x14ac:dyDescent="0.25">
      <c r="A649" s="35"/>
      <c r="B649" s="39"/>
      <c r="C649" s="35"/>
      <c r="D649" s="35"/>
      <c r="E649" s="131"/>
      <c r="F649" s="143"/>
      <c r="L649" s="133">
        <f t="shared" si="29"/>
        <v>0</v>
      </c>
    </row>
    <row r="650" spans="1:21" x14ac:dyDescent="0.25">
      <c r="A650" s="35"/>
      <c r="B650" s="36" t="s">
        <v>105</v>
      </c>
      <c r="C650" s="35"/>
      <c r="D650" s="35"/>
      <c r="E650" s="131"/>
      <c r="F650" s="132"/>
      <c r="L650" s="133">
        <f t="shared" si="29"/>
        <v>0</v>
      </c>
    </row>
    <row r="651" spans="1:21" x14ac:dyDescent="0.25">
      <c r="A651" s="35"/>
      <c r="B651" s="36"/>
      <c r="C651" s="35"/>
      <c r="D651" s="35"/>
      <c r="E651" s="131"/>
      <c r="F651" s="132"/>
      <c r="L651" s="133">
        <f t="shared" si="29"/>
        <v>0</v>
      </c>
    </row>
    <row r="652" spans="1:21" ht="57" x14ac:dyDescent="0.25">
      <c r="A652" s="35"/>
      <c r="B652" s="34" t="s">
        <v>126</v>
      </c>
      <c r="C652" s="35"/>
      <c r="D652" s="35"/>
      <c r="E652" s="131"/>
      <c r="F652" s="132"/>
      <c r="L652" s="133">
        <f t="shared" si="29"/>
        <v>0</v>
      </c>
    </row>
    <row r="653" spans="1:21" x14ac:dyDescent="0.25">
      <c r="A653" s="35"/>
      <c r="B653" s="34"/>
      <c r="C653" s="35"/>
      <c r="D653" s="35"/>
      <c r="E653" s="131"/>
      <c r="F653" s="132"/>
      <c r="L653" s="133">
        <f t="shared" si="29"/>
        <v>0</v>
      </c>
    </row>
    <row r="654" spans="1:21" x14ac:dyDescent="0.25">
      <c r="A654" s="35">
        <v>5</v>
      </c>
      <c r="B654" s="36" t="s">
        <v>540</v>
      </c>
      <c r="C654" s="35"/>
      <c r="D654" s="35"/>
      <c r="E654" s="131"/>
      <c r="F654" s="132"/>
      <c r="L654" s="133">
        <f t="shared" si="29"/>
        <v>0</v>
      </c>
    </row>
    <row r="655" spans="1:21" x14ac:dyDescent="0.25">
      <c r="A655" s="35"/>
      <c r="B655" s="39"/>
      <c r="C655" s="35"/>
      <c r="D655" s="35"/>
      <c r="E655" s="131"/>
      <c r="F655" s="132"/>
      <c r="L655" s="133">
        <f t="shared" si="29"/>
        <v>0</v>
      </c>
    </row>
    <row r="656" spans="1:21" ht="30" x14ac:dyDescent="0.25">
      <c r="A656" s="35" t="s">
        <v>203</v>
      </c>
      <c r="B656" s="36" t="s">
        <v>544</v>
      </c>
      <c r="C656" s="35"/>
      <c r="D656" s="35"/>
      <c r="E656" s="131"/>
      <c r="F656" s="132"/>
      <c r="L656" s="133">
        <f t="shared" si="29"/>
        <v>0</v>
      </c>
    </row>
    <row r="657" spans="1:12" x14ac:dyDescent="0.25">
      <c r="A657" s="35"/>
      <c r="B657" s="36"/>
      <c r="C657" s="35"/>
      <c r="D657" s="35"/>
      <c r="E657" s="131"/>
      <c r="F657" s="132"/>
      <c r="L657" s="133">
        <f t="shared" si="29"/>
        <v>0</v>
      </c>
    </row>
    <row r="658" spans="1:12" x14ac:dyDescent="0.25">
      <c r="A658" s="35" t="s">
        <v>1101</v>
      </c>
      <c r="B658" s="39" t="s">
        <v>541</v>
      </c>
      <c r="C658" s="35" t="s">
        <v>110</v>
      </c>
      <c r="D658" s="35">
        <v>61</v>
      </c>
      <c r="E658" s="131"/>
      <c r="F658" s="132"/>
      <c r="G658" s="43">
        <f>5+66*0.23</f>
        <v>20.18</v>
      </c>
      <c r="H658" s="43">
        <v>21</v>
      </c>
      <c r="I658" s="43">
        <v>20</v>
      </c>
      <c r="L658" s="133">
        <f t="shared" si="29"/>
        <v>61.18</v>
      </c>
    </row>
    <row r="659" spans="1:12" x14ac:dyDescent="0.25">
      <c r="A659" s="35"/>
      <c r="B659" s="39"/>
      <c r="C659" s="35"/>
      <c r="D659" s="35"/>
      <c r="E659" s="131"/>
      <c r="F659" s="132"/>
      <c r="L659" s="133">
        <f t="shared" si="29"/>
        <v>0</v>
      </c>
    </row>
    <row r="660" spans="1:12" ht="60" x14ac:dyDescent="0.25">
      <c r="A660" s="35" t="s">
        <v>1102</v>
      </c>
      <c r="B660" s="36" t="s">
        <v>545</v>
      </c>
      <c r="C660" s="35"/>
      <c r="D660" s="35"/>
      <c r="E660" s="131"/>
      <c r="F660" s="132"/>
      <c r="L660" s="133">
        <f t="shared" si="29"/>
        <v>0</v>
      </c>
    </row>
    <row r="661" spans="1:12" x14ac:dyDescent="0.25">
      <c r="A661" s="35"/>
      <c r="B661" s="36"/>
      <c r="C661" s="35"/>
      <c r="D661" s="35"/>
      <c r="E661" s="131"/>
      <c r="F661" s="132"/>
      <c r="L661" s="133">
        <f t="shared" si="29"/>
        <v>0</v>
      </c>
    </row>
    <row r="662" spans="1:12" x14ac:dyDescent="0.25">
      <c r="A662" s="35" t="s">
        <v>1103</v>
      </c>
      <c r="B662" s="39" t="s">
        <v>542</v>
      </c>
      <c r="C662" s="35" t="s">
        <v>110</v>
      </c>
      <c r="D662" s="35">
        <v>245</v>
      </c>
      <c r="E662" s="131"/>
      <c r="F662" s="132"/>
      <c r="H662" s="43">
        <v>125</v>
      </c>
      <c r="I662" s="43">
        <v>120</v>
      </c>
      <c r="L662" s="133">
        <f t="shared" si="29"/>
        <v>245</v>
      </c>
    </row>
    <row r="663" spans="1:12" x14ac:dyDescent="0.25">
      <c r="A663" s="35"/>
      <c r="B663" s="39"/>
      <c r="C663" s="35"/>
      <c r="D663" s="35"/>
      <c r="E663" s="131"/>
      <c r="F663" s="132"/>
      <c r="L663" s="133">
        <f t="shared" si="29"/>
        <v>0</v>
      </c>
    </row>
    <row r="664" spans="1:12" x14ac:dyDescent="0.25">
      <c r="A664" s="35" t="s">
        <v>205</v>
      </c>
      <c r="B664" s="36" t="s">
        <v>596</v>
      </c>
      <c r="C664" s="35"/>
      <c r="D664" s="35"/>
      <c r="E664" s="131"/>
      <c r="F664" s="132"/>
      <c r="L664" s="133">
        <f t="shared" si="29"/>
        <v>0</v>
      </c>
    </row>
    <row r="665" spans="1:12" x14ac:dyDescent="0.25">
      <c r="A665" s="35"/>
      <c r="B665" s="36"/>
      <c r="C665" s="35"/>
      <c r="D665" s="35"/>
      <c r="E665" s="131"/>
      <c r="F665" s="132"/>
      <c r="L665" s="133">
        <f t="shared" si="29"/>
        <v>0</v>
      </c>
    </row>
    <row r="666" spans="1:12" x14ac:dyDescent="0.25">
      <c r="A666" s="35" t="s">
        <v>305</v>
      </c>
      <c r="B666" s="39" t="s">
        <v>595</v>
      </c>
      <c r="C666" s="35" t="s">
        <v>110</v>
      </c>
      <c r="D666" s="35">
        <v>1136</v>
      </c>
      <c r="E666" s="131"/>
      <c r="F666" s="132"/>
      <c r="G666" s="43">
        <v>485</v>
      </c>
      <c r="I666" s="43">
        <v>585</v>
      </c>
      <c r="J666" s="43">
        <v>66</v>
      </c>
      <c r="L666" s="133">
        <f t="shared" si="29"/>
        <v>1136</v>
      </c>
    </row>
    <row r="667" spans="1:12" x14ac:dyDescent="0.25">
      <c r="A667" s="35"/>
      <c r="B667" s="39"/>
      <c r="C667" s="35"/>
      <c r="D667" s="35"/>
      <c r="E667" s="131"/>
      <c r="F667" s="132"/>
      <c r="L667" s="133">
        <f t="shared" si="29"/>
        <v>0</v>
      </c>
    </row>
    <row r="668" spans="1:12" x14ac:dyDescent="0.25">
      <c r="A668" s="35" t="s">
        <v>206</v>
      </c>
      <c r="B668" s="142" t="s">
        <v>137</v>
      </c>
      <c r="C668" s="35"/>
      <c r="D668" s="35"/>
      <c r="E668" s="131"/>
      <c r="F668" s="132"/>
      <c r="L668" s="133">
        <f t="shared" si="29"/>
        <v>0</v>
      </c>
    </row>
    <row r="669" spans="1:12" x14ac:dyDescent="0.25">
      <c r="A669" s="35"/>
      <c r="B669" s="142"/>
      <c r="C669" s="35"/>
      <c r="D669" s="35"/>
      <c r="E669" s="131"/>
      <c r="F669" s="132"/>
      <c r="L669" s="133">
        <f t="shared" si="29"/>
        <v>0</v>
      </c>
    </row>
    <row r="670" spans="1:12" ht="30" x14ac:dyDescent="0.25">
      <c r="A670" s="35" t="s">
        <v>1104</v>
      </c>
      <c r="B670" s="36" t="s">
        <v>546</v>
      </c>
      <c r="C670" s="35"/>
      <c r="D670" s="35"/>
      <c r="E670" s="131"/>
      <c r="F670" s="132"/>
      <c r="L670" s="133">
        <f t="shared" ref="L670:L701" si="30">SUM(G670:K670)</f>
        <v>0</v>
      </c>
    </row>
    <row r="671" spans="1:12" x14ac:dyDescent="0.25">
      <c r="A671" s="35"/>
      <c r="B671" s="39"/>
      <c r="C671" s="35"/>
      <c r="D671" s="35"/>
      <c r="E671" s="131"/>
      <c r="F671" s="132"/>
      <c r="L671" s="133">
        <f t="shared" si="30"/>
        <v>0</v>
      </c>
    </row>
    <row r="672" spans="1:12" x14ac:dyDescent="0.25">
      <c r="A672" s="35" t="s">
        <v>1105</v>
      </c>
      <c r="B672" s="39" t="s">
        <v>543</v>
      </c>
      <c r="C672" s="35" t="s">
        <v>112</v>
      </c>
      <c r="D672" s="35">
        <v>20</v>
      </c>
      <c r="E672" s="131"/>
      <c r="F672" s="132"/>
      <c r="I672" s="43">
        <v>20</v>
      </c>
      <c r="L672" s="133">
        <f t="shared" si="30"/>
        <v>20</v>
      </c>
    </row>
    <row r="673" spans="1:21" x14ac:dyDescent="0.25">
      <c r="A673" s="35"/>
      <c r="B673" s="39"/>
      <c r="C673" s="35"/>
      <c r="D673" s="35"/>
      <c r="E673" s="131"/>
      <c r="F673" s="132"/>
      <c r="L673" s="133">
        <f t="shared" si="30"/>
        <v>0</v>
      </c>
    </row>
    <row r="674" spans="1:21" ht="29.1" customHeight="1" x14ac:dyDescent="0.25">
      <c r="A674" s="35" t="s">
        <v>1106</v>
      </c>
      <c r="B674" s="36" t="s">
        <v>215</v>
      </c>
      <c r="C674" s="35" t="s">
        <v>153</v>
      </c>
      <c r="D674" s="35"/>
      <c r="E674" s="131"/>
      <c r="F674" s="132"/>
      <c r="L674" s="133">
        <f t="shared" si="30"/>
        <v>0</v>
      </c>
    </row>
    <row r="675" spans="1:21" ht="60" x14ac:dyDescent="0.25">
      <c r="A675" s="35" t="s">
        <v>1107</v>
      </c>
      <c r="B675" s="36" t="s">
        <v>216</v>
      </c>
      <c r="C675" s="35" t="s">
        <v>153</v>
      </c>
      <c r="D675" s="35"/>
      <c r="E675" s="131"/>
      <c r="F675" s="132"/>
      <c r="L675" s="133">
        <f t="shared" si="30"/>
        <v>0</v>
      </c>
    </row>
    <row r="676" spans="1:21" x14ac:dyDescent="0.25">
      <c r="A676" s="35"/>
      <c r="B676" s="36"/>
      <c r="C676" s="35"/>
      <c r="D676" s="35"/>
      <c r="E676" s="131"/>
      <c r="F676" s="132"/>
      <c r="L676" s="133">
        <f t="shared" si="30"/>
        <v>0</v>
      </c>
    </row>
    <row r="677" spans="1:21" x14ac:dyDescent="0.25">
      <c r="A677" s="35" t="s">
        <v>1109</v>
      </c>
      <c r="B677" s="39" t="s">
        <v>217</v>
      </c>
      <c r="C677" s="35" t="s">
        <v>154</v>
      </c>
      <c r="D677" s="35">
        <v>439</v>
      </c>
      <c r="E677" s="141"/>
      <c r="F677" s="132"/>
      <c r="I677" s="43">
        <v>439</v>
      </c>
      <c r="L677" s="133">
        <f t="shared" si="30"/>
        <v>439</v>
      </c>
    </row>
    <row r="678" spans="1:21" x14ac:dyDescent="0.25">
      <c r="A678" s="35"/>
      <c r="B678" s="39"/>
      <c r="C678" s="35"/>
      <c r="D678" s="35"/>
      <c r="E678" s="141"/>
      <c r="F678" s="132"/>
      <c r="L678" s="133">
        <f t="shared" si="30"/>
        <v>0</v>
      </c>
    </row>
    <row r="679" spans="1:21" x14ac:dyDescent="0.25">
      <c r="A679" s="35" t="s">
        <v>1108</v>
      </c>
      <c r="B679" s="39" t="s">
        <v>218</v>
      </c>
      <c r="C679" s="35" t="s">
        <v>112</v>
      </c>
      <c r="D679" s="35">
        <v>246</v>
      </c>
      <c r="E679" s="141"/>
      <c r="F679" s="132"/>
      <c r="I679" s="43">
        <v>246</v>
      </c>
      <c r="L679" s="133">
        <f t="shared" si="30"/>
        <v>246</v>
      </c>
    </row>
    <row r="680" spans="1:21" x14ac:dyDescent="0.25">
      <c r="A680" s="35"/>
      <c r="B680" s="39"/>
      <c r="C680" s="35"/>
      <c r="D680" s="35"/>
      <c r="E680" s="141"/>
      <c r="F680" s="132"/>
      <c r="L680" s="133">
        <f t="shared" si="30"/>
        <v>0</v>
      </c>
    </row>
    <row r="681" spans="1:21" x14ac:dyDescent="0.25">
      <c r="A681" s="35" t="s">
        <v>1110</v>
      </c>
      <c r="B681" s="39" t="s">
        <v>219</v>
      </c>
      <c r="C681" s="35" t="s">
        <v>114</v>
      </c>
      <c r="D681" s="35">
        <v>8</v>
      </c>
      <c r="E681" s="141"/>
      <c r="F681" s="132"/>
      <c r="I681" s="43">
        <v>8</v>
      </c>
      <c r="L681" s="133">
        <f t="shared" si="30"/>
        <v>8</v>
      </c>
    </row>
    <row r="682" spans="1:21" x14ac:dyDescent="0.25">
      <c r="A682" s="35"/>
      <c r="B682" s="39"/>
      <c r="C682" s="35"/>
      <c r="D682" s="35"/>
      <c r="E682" s="141"/>
      <c r="F682" s="132"/>
      <c r="L682" s="133">
        <f t="shared" si="30"/>
        <v>0</v>
      </c>
    </row>
    <row r="683" spans="1:21" ht="19.899999999999999" customHeight="1" x14ac:dyDescent="0.25">
      <c r="A683" s="35" t="s">
        <v>1111</v>
      </c>
      <c r="B683" s="36" t="s">
        <v>220</v>
      </c>
      <c r="C683" s="35" t="s">
        <v>153</v>
      </c>
      <c r="D683" s="35"/>
      <c r="E683" s="131"/>
      <c r="F683" s="132"/>
      <c r="L683" s="133">
        <f t="shared" si="30"/>
        <v>0</v>
      </c>
    </row>
    <row r="684" spans="1:21" x14ac:dyDescent="0.25">
      <c r="A684" s="35"/>
      <c r="B684" s="39"/>
      <c r="C684" s="35"/>
      <c r="D684" s="35"/>
      <c r="E684" s="141"/>
      <c r="F684" s="132"/>
      <c r="L684" s="133">
        <f t="shared" si="30"/>
        <v>0</v>
      </c>
    </row>
    <row r="685" spans="1:21" x14ac:dyDescent="0.25">
      <c r="A685" s="35" t="s">
        <v>1112</v>
      </c>
      <c r="B685" s="39" t="s">
        <v>221</v>
      </c>
      <c r="C685" s="35" t="s">
        <v>154</v>
      </c>
      <c r="D685" s="35">
        <v>513</v>
      </c>
      <c r="E685" s="141"/>
      <c r="F685" s="132"/>
      <c r="I685" s="43">
        <f>I677+I679*0.3</f>
        <v>512.79999999999995</v>
      </c>
      <c r="L685" s="133">
        <f t="shared" si="30"/>
        <v>512.79999999999995</v>
      </c>
    </row>
    <row r="686" spans="1:21" x14ac:dyDescent="0.25">
      <c r="A686" s="35"/>
      <c r="B686" s="39"/>
      <c r="C686" s="35"/>
      <c r="D686" s="35"/>
      <c r="E686" s="141"/>
      <c r="F686" s="132"/>
      <c r="L686" s="133">
        <f t="shared" si="30"/>
        <v>0</v>
      </c>
    </row>
    <row r="687" spans="1:21" x14ac:dyDescent="0.25">
      <c r="A687" s="35"/>
      <c r="B687" s="39"/>
      <c r="C687" s="35"/>
      <c r="D687" s="35"/>
      <c r="E687" s="141"/>
      <c r="F687" s="132"/>
      <c r="L687" s="133">
        <f t="shared" si="30"/>
        <v>0</v>
      </c>
    </row>
    <row r="688" spans="1:21" s="140" customFormat="1" x14ac:dyDescent="0.25">
      <c r="A688" s="10"/>
      <c r="B688" s="11" t="s">
        <v>54</v>
      </c>
      <c r="C688" s="10"/>
      <c r="D688" s="10"/>
      <c r="E688" s="12"/>
      <c r="F688" s="12"/>
      <c r="G688" s="139"/>
      <c r="H688" s="139"/>
      <c r="I688" s="139"/>
      <c r="J688" s="139"/>
      <c r="K688" s="139"/>
      <c r="L688" s="133">
        <f t="shared" si="30"/>
        <v>0</v>
      </c>
      <c r="M688" s="139"/>
      <c r="N688" s="139"/>
      <c r="O688" s="139"/>
      <c r="P688" s="139"/>
      <c r="Q688" s="139"/>
      <c r="R688" s="139"/>
      <c r="S688" s="139"/>
      <c r="T688" s="139"/>
      <c r="U688" s="139"/>
    </row>
    <row r="689" spans="1:21" s="140" customFormat="1" ht="23.65" customHeight="1" x14ac:dyDescent="0.25">
      <c r="A689" s="20"/>
      <c r="B689" s="21" t="s">
        <v>124</v>
      </c>
      <c r="C689" s="20"/>
      <c r="D689" s="20"/>
      <c r="E689" s="22"/>
      <c r="F689" s="23"/>
      <c r="G689" s="139"/>
      <c r="H689" s="139"/>
      <c r="I689" s="139"/>
      <c r="J689" s="139"/>
      <c r="K689" s="139"/>
      <c r="L689" s="133">
        <f t="shared" si="30"/>
        <v>0</v>
      </c>
      <c r="M689" s="139"/>
      <c r="N689" s="139"/>
      <c r="O689" s="139"/>
      <c r="P689" s="139"/>
      <c r="Q689" s="139"/>
      <c r="R689" s="139"/>
      <c r="S689" s="139"/>
      <c r="T689" s="139"/>
      <c r="U689" s="139"/>
    </row>
    <row r="690" spans="1:21" x14ac:dyDescent="0.25">
      <c r="A690" s="159"/>
      <c r="B690" s="160"/>
      <c r="C690" s="159"/>
      <c r="D690" s="159"/>
      <c r="E690" s="163"/>
      <c r="F690" s="162"/>
      <c r="L690" s="133">
        <f t="shared" si="30"/>
        <v>0</v>
      </c>
    </row>
    <row r="691" spans="1:21" s="140" customFormat="1" x14ac:dyDescent="0.25">
      <c r="A691" s="452"/>
      <c r="B691" s="11"/>
      <c r="C691" s="10"/>
      <c r="D691" s="10"/>
      <c r="E691" s="12"/>
      <c r="F691" s="12"/>
      <c r="G691" s="139"/>
      <c r="H691" s="139"/>
      <c r="I691" s="139"/>
      <c r="J691" s="139"/>
      <c r="K691" s="139"/>
      <c r="L691" s="133">
        <f>SUM(G691:K691)</f>
        <v>0</v>
      </c>
      <c r="M691" s="139"/>
      <c r="N691" s="139"/>
      <c r="O691" s="139"/>
      <c r="P691" s="139"/>
      <c r="Q691" s="139"/>
      <c r="R691" s="139"/>
      <c r="S691" s="139"/>
      <c r="T691" s="139"/>
      <c r="U691" s="139"/>
    </row>
    <row r="692" spans="1:21" x14ac:dyDescent="0.25">
      <c r="A692" s="35"/>
      <c r="B692" s="39"/>
      <c r="C692" s="35"/>
      <c r="D692" s="35"/>
      <c r="E692" s="141"/>
      <c r="F692" s="132"/>
      <c r="L692" s="133">
        <f t="shared" si="30"/>
        <v>0</v>
      </c>
    </row>
    <row r="693" spans="1:21" x14ac:dyDescent="0.25">
      <c r="A693" s="35"/>
      <c r="B693" s="36" t="s">
        <v>138</v>
      </c>
      <c r="C693" s="35"/>
      <c r="D693" s="35"/>
      <c r="E693" s="131"/>
      <c r="F693" s="143"/>
      <c r="L693" s="133">
        <f t="shared" si="30"/>
        <v>0</v>
      </c>
    </row>
    <row r="694" spans="1:21" x14ac:dyDescent="0.25">
      <c r="A694" s="35"/>
      <c r="B694" s="39"/>
      <c r="C694" s="35"/>
      <c r="D694" s="35"/>
      <c r="E694" s="131"/>
      <c r="F694" s="132"/>
      <c r="L694" s="133">
        <f t="shared" si="30"/>
        <v>0</v>
      </c>
    </row>
    <row r="695" spans="1:21" x14ac:dyDescent="0.25">
      <c r="A695" s="35"/>
      <c r="B695" s="36" t="s">
        <v>139</v>
      </c>
      <c r="C695" s="35"/>
      <c r="D695" s="35"/>
      <c r="E695" s="131"/>
      <c r="F695" s="132"/>
      <c r="L695" s="133">
        <f t="shared" si="30"/>
        <v>0</v>
      </c>
    </row>
    <row r="696" spans="1:21" x14ac:dyDescent="0.25">
      <c r="A696" s="35"/>
      <c r="B696" s="36"/>
      <c r="C696" s="35"/>
      <c r="D696" s="35"/>
      <c r="E696" s="131"/>
      <c r="F696" s="132"/>
      <c r="L696" s="133">
        <f t="shared" si="30"/>
        <v>0</v>
      </c>
    </row>
    <row r="697" spans="1:21" x14ac:dyDescent="0.25">
      <c r="A697" s="35"/>
      <c r="B697" s="36" t="s">
        <v>105</v>
      </c>
      <c r="C697" s="35"/>
      <c r="D697" s="35"/>
      <c r="E697" s="131"/>
      <c r="F697" s="132"/>
      <c r="L697" s="133">
        <f t="shared" si="30"/>
        <v>0</v>
      </c>
    </row>
    <row r="698" spans="1:21" x14ac:dyDescent="0.25">
      <c r="A698" s="35"/>
      <c r="B698" s="36"/>
      <c r="C698" s="35"/>
      <c r="D698" s="35"/>
      <c r="E698" s="131"/>
      <c r="F698" s="132"/>
      <c r="L698" s="133">
        <f t="shared" si="30"/>
        <v>0</v>
      </c>
    </row>
    <row r="699" spans="1:21" ht="57" x14ac:dyDescent="0.25">
      <c r="A699" s="35"/>
      <c r="B699" s="34" t="s">
        <v>126</v>
      </c>
      <c r="C699" s="35"/>
      <c r="D699" s="35"/>
      <c r="E699" s="131"/>
      <c r="F699" s="132"/>
      <c r="L699" s="133">
        <f t="shared" si="30"/>
        <v>0</v>
      </c>
    </row>
    <row r="700" spans="1:21" x14ac:dyDescent="0.25">
      <c r="A700" s="35"/>
      <c r="B700" s="39"/>
      <c r="C700" s="35"/>
      <c r="D700" s="35"/>
      <c r="E700" s="131"/>
      <c r="F700" s="132"/>
      <c r="L700" s="133">
        <f t="shared" si="30"/>
        <v>0</v>
      </c>
    </row>
    <row r="701" spans="1:21" x14ac:dyDescent="0.25">
      <c r="A701" s="35"/>
      <c r="B701" s="36" t="s">
        <v>140</v>
      </c>
      <c r="C701" s="35"/>
      <c r="D701" s="35"/>
      <c r="E701" s="131"/>
      <c r="F701" s="132"/>
      <c r="L701" s="133">
        <f t="shared" si="30"/>
        <v>0</v>
      </c>
    </row>
    <row r="702" spans="1:21" x14ac:dyDescent="0.25">
      <c r="A702" s="35"/>
      <c r="B702" s="39"/>
      <c r="C702" s="35"/>
      <c r="D702" s="35"/>
      <c r="E702" s="131"/>
      <c r="F702" s="132"/>
      <c r="L702" s="133">
        <f t="shared" ref="L702:L709" si="31">SUM(G702:K702)</f>
        <v>0</v>
      </c>
    </row>
    <row r="703" spans="1:21" ht="67.900000000000006" customHeight="1" x14ac:dyDescent="0.25">
      <c r="A703" s="35" t="s">
        <v>203</v>
      </c>
      <c r="B703" s="36" t="s">
        <v>304</v>
      </c>
      <c r="C703" s="35"/>
      <c r="D703" s="35"/>
      <c r="E703" s="131"/>
      <c r="F703" s="132"/>
      <c r="L703" s="133">
        <f t="shared" si="31"/>
        <v>0</v>
      </c>
    </row>
    <row r="704" spans="1:21" x14ac:dyDescent="0.25">
      <c r="A704" s="35"/>
      <c r="B704" s="39"/>
      <c r="C704" s="35"/>
      <c r="D704" s="35"/>
      <c r="E704" s="131"/>
      <c r="F704" s="132"/>
      <c r="L704" s="133">
        <f t="shared" si="31"/>
        <v>0</v>
      </c>
    </row>
    <row r="705" spans="1:12" ht="28.5" x14ac:dyDescent="0.25">
      <c r="A705" s="35" t="s">
        <v>204</v>
      </c>
      <c r="B705" s="39" t="s">
        <v>141</v>
      </c>
      <c r="C705" s="35" t="s">
        <v>110</v>
      </c>
      <c r="D705" s="35">
        <v>764</v>
      </c>
      <c r="E705" s="141"/>
      <c r="F705" s="132"/>
      <c r="G705" s="43">
        <v>30</v>
      </c>
      <c r="H705" s="43">
        <v>160</v>
      </c>
      <c r="I705" s="43">
        <v>529</v>
      </c>
      <c r="J705" s="43">
        <v>10</v>
      </c>
      <c r="K705" s="43">
        <v>35</v>
      </c>
      <c r="L705" s="133">
        <f t="shared" si="31"/>
        <v>764</v>
      </c>
    </row>
    <row r="706" spans="1:12" x14ac:dyDescent="0.25">
      <c r="A706" s="35"/>
      <c r="B706" s="39"/>
      <c r="C706" s="35"/>
      <c r="D706" s="35"/>
      <c r="E706" s="131"/>
      <c r="F706" s="132"/>
      <c r="L706" s="133">
        <f t="shared" si="31"/>
        <v>0</v>
      </c>
    </row>
    <row r="707" spans="1:12" ht="30" x14ac:dyDescent="0.25">
      <c r="A707" s="35" t="s">
        <v>205</v>
      </c>
      <c r="B707" s="36" t="s">
        <v>242</v>
      </c>
      <c r="C707" s="35"/>
      <c r="D707" s="35"/>
      <c r="E707" s="131"/>
      <c r="F707" s="132"/>
      <c r="L707" s="133">
        <f t="shared" si="31"/>
        <v>0</v>
      </c>
    </row>
    <row r="708" spans="1:12" x14ac:dyDescent="0.25">
      <c r="A708" s="35"/>
      <c r="B708" s="36"/>
      <c r="C708" s="35"/>
      <c r="D708" s="35"/>
      <c r="E708" s="131"/>
      <c r="F708" s="132"/>
      <c r="L708" s="133">
        <f t="shared" si="31"/>
        <v>0</v>
      </c>
    </row>
    <row r="709" spans="1:12" x14ac:dyDescent="0.25">
      <c r="A709" s="35" t="s">
        <v>305</v>
      </c>
      <c r="B709" s="39" t="s">
        <v>240</v>
      </c>
      <c r="C709" s="35" t="s">
        <v>154</v>
      </c>
      <c r="D709" s="35">
        <v>724</v>
      </c>
      <c r="E709" s="141"/>
      <c r="F709" s="132"/>
      <c r="H709" s="43">
        <f>H705</f>
        <v>160</v>
      </c>
      <c r="I709" s="43">
        <f>I705</f>
        <v>529</v>
      </c>
      <c r="K709" s="43">
        <v>35</v>
      </c>
      <c r="L709" s="133">
        <f t="shared" si="31"/>
        <v>724</v>
      </c>
    </row>
    <row r="710" spans="1:12" x14ac:dyDescent="0.25">
      <c r="A710" s="35"/>
      <c r="B710" s="39"/>
      <c r="C710" s="35"/>
      <c r="D710" s="35"/>
      <c r="E710" s="141"/>
      <c r="F710" s="132"/>
      <c r="L710" s="133"/>
    </row>
    <row r="711" spans="1:12" x14ac:dyDescent="0.25">
      <c r="A711" s="35" t="s">
        <v>206</v>
      </c>
      <c r="B711" s="36" t="s">
        <v>238</v>
      </c>
      <c r="C711" s="35" t="s">
        <v>153</v>
      </c>
      <c r="D711" s="35"/>
      <c r="E711" s="131"/>
      <c r="F711" s="132"/>
      <c r="L711" s="133">
        <f t="shared" ref="L711:L742" si="32">SUM(G711:K711)</f>
        <v>0</v>
      </c>
    </row>
    <row r="712" spans="1:12" x14ac:dyDescent="0.25">
      <c r="A712" s="35"/>
      <c r="B712" s="36"/>
      <c r="C712" s="35"/>
      <c r="D712" s="35"/>
      <c r="E712" s="131"/>
      <c r="F712" s="132"/>
      <c r="L712" s="133">
        <f t="shared" si="32"/>
        <v>0</v>
      </c>
    </row>
    <row r="713" spans="1:12" x14ac:dyDescent="0.25">
      <c r="A713" s="35" t="s">
        <v>1104</v>
      </c>
      <c r="B713" s="36" t="s">
        <v>239</v>
      </c>
      <c r="C713" s="35" t="s">
        <v>153</v>
      </c>
      <c r="D713" s="35"/>
      <c r="E713" s="131"/>
      <c r="F713" s="132"/>
      <c r="L713" s="133">
        <f t="shared" si="32"/>
        <v>0</v>
      </c>
    </row>
    <row r="714" spans="1:12" x14ac:dyDescent="0.25">
      <c r="A714" s="35"/>
      <c r="B714" s="36"/>
      <c r="C714" s="35"/>
      <c r="D714" s="35"/>
      <c r="E714" s="131"/>
      <c r="F714" s="132"/>
      <c r="L714" s="133">
        <f t="shared" si="32"/>
        <v>0</v>
      </c>
    </row>
    <row r="715" spans="1:12" x14ac:dyDescent="0.25">
      <c r="A715" s="35" t="s">
        <v>1105</v>
      </c>
      <c r="B715" s="39" t="s">
        <v>241</v>
      </c>
      <c r="C715" s="35" t="s">
        <v>112</v>
      </c>
      <c r="D715" s="35">
        <v>37</v>
      </c>
      <c r="E715" s="141"/>
      <c r="F715" s="132"/>
      <c r="H715" s="43">
        <v>24</v>
      </c>
      <c r="I715" s="43">
        <v>13</v>
      </c>
      <c r="L715" s="133">
        <f t="shared" si="32"/>
        <v>37</v>
      </c>
    </row>
    <row r="716" spans="1:12" x14ac:dyDescent="0.25">
      <c r="A716" s="35"/>
      <c r="B716" s="39"/>
      <c r="C716" s="35"/>
      <c r="D716" s="35"/>
      <c r="E716" s="141"/>
      <c r="F716" s="132"/>
      <c r="L716" s="133">
        <f t="shared" si="32"/>
        <v>0</v>
      </c>
    </row>
    <row r="717" spans="1:12" x14ac:dyDescent="0.25">
      <c r="A717" s="35"/>
      <c r="B717" s="39"/>
      <c r="C717" s="35"/>
      <c r="D717" s="35"/>
      <c r="E717" s="141"/>
      <c r="F717" s="132"/>
      <c r="L717" s="133">
        <f t="shared" si="32"/>
        <v>0</v>
      </c>
    </row>
    <row r="718" spans="1:12" x14ac:dyDescent="0.25">
      <c r="A718" s="35"/>
      <c r="B718" s="39"/>
      <c r="C718" s="35"/>
      <c r="D718" s="35"/>
      <c r="E718" s="141"/>
      <c r="F718" s="132"/>
      <c r="L718" s="133">
        <f t="shared" si="32"/>
        <v>0</v>
      </c>
    </row>
    <row r="719" spans="1:12" x14ac:dyDescent="0.25">
      <c r="A719" s="35"/>
      <c r="B719" s="39"/>
      <c r="C719" s="35"/>
      <c r="D719" s="35"/>
      <c r="E719" s="141"/>
      <c r="F719" s="132"/>
      <c r="L719" s="133">
        <f t="shared" si="32"/>
        <v>0</v>
      </c>
    </row>
    <row r="720" spans="1:12" x14ac:dyDescent="0.25">
      <c r="A720" s="35"/>
      <c r="B720" s="39"/>
      <c r="C720" s="35"/>
      <c r="D720" s="35"/>
      <c r="E720" s="141"/>
      <c r="F720" s="132"/>
      <c r="L720" s="133">
        <f t="shared" si="32"/>
        <v>0</v>
      </c>
    </row>
    <row r="721" spans="1:21" x14ac:dyDescent="0.25">
      <c r="A721" s="35"/>
      <c r="B721" s="39"/>
      <c r="C721" s="35"/>
      <c r="D721" s="35"/>
      <c r="E721" s="141"/>
      <c r="F721" s="132"/>
      <c r="L721" s="133">
        <f t="shared" si="32"/>
        <v>0</v>
      </c>
    </row>
    <row r="722" spans="1:21" x14ac:dyDescent="0.25">
      <c r="A722" s="35"/>
      <c r="B722" s="39"/>
      <c r="C722" s="35"/>
      <c r="D722" s="35"/>
      <c r="E722" s="141"/>
      <c r="F722" s="132"/>
      <c r="L722" s="133">
        <f t="shared" si="32"/>
        <v>0</v>
      </c>
    </row>
    <row r="723" spans="1:21" x14ac:dyDescent="0.25">
      <c r="A723" s="35"/>
      <c r="B723" s="39"/>
      <c r="C723" s="35"/>
      <c r="D723" s="35"/>
      <c r="E723" s="141"/>
      <c r="F723" s="132"/>
      <c r="L723" s="133">
        <f t="shared" si="32"/>
        <v>0</v>
      </c>
    </row>
    <row r="724" spans="1:21" x14ac:dyDescent="0.25">
      <c r="A724" s="35"/>
      <c r="B724" s="39"/>
      <c r="C724" s="35"/>
      <c r="D724" s="35"/>
      <c r="E724" s="141"/>
      <c r="F724" s="132"/>
      <c r="L724" s="133">
        <f t="shared" si="32"/>
        <v>0</v>
      </c>
    </row>
    <row r="725" spans="1:21" x14ac:dyDescent="0.25">
      <c r="A725" s="35"/>
      <c r="B725" s="39"/>
      <c r="C725" s="35"/>
      <c r="D725" s="35"/>
      <c r="E725" s="141"/>
      <c r="F725" s="132"/>
      <c r="L725" s="133">
        <f t="shared" si="32"/>
        <v>0</v>
      </c>
    </row>
    <row r="726" spans="1:21" x14ac:dyDescent="0.25">
      <c r="A726" s="35"/>
      <c r="B726" s="39"/>
      <c r="C726" s="35"/>
      <c r="D726" s="35"/>
      <c r="E726" s="141"/>
      <c r="F726" s="132"/>
      <c r="L726" s="133">
        <f t="shared" si="32"/>
        <v>0</v>
      </c>
    </row>
    <row r="727" spans="1:21" s="140" customFormat="1" x14ac:dyDescent="0.25">
      <c r="A727" s="10"/>
      <c r="B727" s="11" t="s">
        <v>54</v>
      </c>
      <c r="C727" s="10"/>
      <c r="D727" s="10"/>
      <c r="E727" s="12"/>
      <c r="F727" s="12"/>
      <c r="G727" s="139"/>
      <c r="H727" s="139"/>
      <c r="I727" s="139"/>
      <c r="J727" s="139"/>
      <c r="K727" s="139"/>
      <c r="L727" s="133">
        <f t="shared" si="32"/>
        <v>0</v>
      </c>
      <c r="M727" s="139"/>
      <c r="N727" s="139"/>
      <c r="O727" s="139"/>
      <c r="P727" s="139"/>
      <c r="Q727" s="139"/>
      <c r="R727" s="139"/>
      <c r="S727" s="139"/>
      <c r="T727" s="139"/>
      <c r="U727" s="139"/>
    </row>
    <row r="728" spans="1:21" s="140" customFormat="1" ht="21" customHeight="1" x14ac:dyDescent="0.25">
      <c r="A728" s="20"/>
      <c r="B728" s="21" t="s">
        <v>124</v>
      </c>
      <c r="C728" s="20"/>
      <c r="D728" s="20"/>
      <c r="E728" s="22"/>
      <c r="F728" s="23"/>
      <c r="G728" s="139"/>
      <c r="H728" s="139"/>
      <c r="I728" s="139"/>
      <c r="J728" s="139"/>
      <c r="K728" s="139"/>
      <c r="L728" s="133">
        <f t="shared" si="32"/>
        <v>0</v>
      </c>
      <c r="M728" s="139"/>
      <c r="N728" s="139"/>
      <c r="O728" s="139"/>
      <c r="P728" s="139"/>
      <c r="Q728" s="139"/>
      <c r="R728" s="139"/>
      <c r="S728" s="139"/>
      <c r="T728" s="139"/>
      <c r="U728" s="139"/>
    </row>
    <row r="729" spans="1:21" x14ac:dyDescent="0.25">
      <c r="A729" s="159"/>
      <c r="B729" s="160"/>
      <c r="C729" s="159"/>
      <c r="D729" s="159"/>
      <c r="E729" s="163"/>
      <c r="F729" s="162"/>
      <c r="L729" s="133">
        <f t="shared" si="32"/>
        <v>0</v>
      </c>
    </row>
    <row r="730" spans="1:21" s="140" customFormat="1" x14ac:dyDescent="0.25">
      <c r="A730" s="452"/>
      <c r="B730" s="11"/>
      <c r="C730" s="10"/>
      <c r="D730" s="10"/>
      <c r="E730" s="12"/>
      <c r="F730" s="12"/>
      <c r="G730" s="139"/>
      <c r="H730" s="139"/>
      <c r="I730" s="139"/>
      <c r="J730" s="139"/>
      <c r="K730" s="139"/>
      <c r="L730" s="133">
        <f t="shared" si="32"/>
        <v>0</v>
      </c>
      <c r="M730" s="139"/>
      <c r="N730" s="139"/>
      <c r="O730" s="139"/>
      <c r="P730" s="139"/>
      <c r="Q730" s="139"/>
      <c r="R730" s="139"/>
      <c r="S730" s="139"/>
      <c r="T730" s="139"/>
      <c r="U730" s="139"/>
    </row>
    <row r="731" spans="1:21" x14ac:dyDescent="0.25">
      <c r="A731" s="35"/>
      <c r="B731" s="39"/>
      <c r="C731" s="35"/>
      <c r="D731" s="35"/>
      <c r="E731" s="141"/>
      <c r="F731" s="132"/>
      <c r="L731" s="133">
        <f t="shared" si="32"/>
        <v>0</v>
      </c>
    </row>
    <row r="732" spans="1:21" x14ac:dyDescent="0.25">
      <c r="A732" s="35"/>
      <c r="B732" s="36" t="s">
        <v>980</v>
      </c>
      <c r="C732" s="35"/>
      <c r="D732" s="35"/>
      <c r="E732" s="131"/>
      <c r="F732" s="143"/>
      <c r="L732" s="133">
        <f t="shared" si="32"/>
        <v>0</v>
      </c>
    </row>
    <row r="733" spans="1:21" x14ac:dyDescent="0.25">
      <c r="A733" s="35"/>
      <c r="B733" s="39"/>
      <c r="C733" s="35"/>
      <c r="D733" s="35"/>
      <c r="E733" s="131"/>
      <c r="F733" s="143"/>
      <c r="L733" s="133">
        <f t="shared" si="32"/>
        <v>0</v>
      </c>
    </row>
    <row r="734" spans="1:21" x14ac:dyDescent="0.25">
      <c r="A734" s="35"/>
      <c r="B734" s="36" t="s">
        <v>142</v>
      </c>
      <c r="C734" s="35"/>
      <c r="D734" s="35"/>
      <c r="E734" s="131"/>
      <c r="F734" s="143"/>
      <c r="L734" s="133">
        <f t="shared" si="32"/>
        <v>0</v>
      </c>
    </row>
    <row r="735" spans="1:21" x14ac:dyDescent="0.25">
      <c r="A735" s="35"/>
      <c r="B735" s="39"/>
      <c r="C735" s="35"/>
      <c r="D735" s="35"/>
      <c r="E735" s="131"/>
      <c r="F735" s="143"/>
      <c r="L735" s="133">
        <f t="shared" si="32"/>
        <v>0</v>
      </c>
    </row>
    <row r="736" spans="1:21" x14ac:dyDescent="0.25">
      <c r="A736" s="35"/>
      <c r="B736" s="36" t="s">
        <v>105</v>
      </c>
      <c r="C736" s="35"/>
      <c r="D736" s="35"/>
      <c r="E736" s="131"/>
      <c r="F736" s="132"/>
      <c r="L736" s="133">
        <f t="shared" si="32"/>
        <v>0</v>
      </c>
    </row>
    <row r="737" spans="1:12" x14ac:dyDescent="0.25">
      <c r="A737" s="35"/>
      <c r="B737" s="36"/>
      <c r="C737" s="35"/>
      <c r="D737" s="35"/>
      <c r="E737" s="131"/>
      <c r="F737" s="132"/>
      <c r="L737" s="133">
        <f t="shared" si="32"/>
        <v>0</v>
      </c>
    </row>
    <row r="738" spans="1:12" ht="57" x14ac:dyDescent="0.25">
      <c r="A738" s="35"/>
      <c r="B738" s="34" t="s">
        <v>126</v>
      </c>
      <c r="C738" s="35"/>
      <c r="D738" s="35"/>
      <c r="E738" s="131"/>
      <c r="F738" s="132"/>
      <c r="L738" s="133">
        <f t="shared" si="32"/>
        <v>0</v>
      </c>
    </row>
    <row r="739" spans="1:12" x14ac:dyDescent="0.25">
      <c r="A739" s="35"/>
      <c r="B739" s="34"/>
      <c r="C739" s="35"/>
      <c r="D739" s="35"/>
      <c r="E739" s="131"/>
      <c r="F739" s="132"/>
      <c r="L739" s="133">
        <f t="shared" si="32"/>
        <v>0</v>
      </c>
    </row>
    <row r="740" spans="1:12" x14ac:dyDescent="0.25">
      <c r="A740" s="35"/>
      <c r="B740" s="36" t="s">
        <v>143</v>
      </c>
      <c r="C740" s="35"/>
      <c r="D740" s="35"/>
      <c r="E740" s="131"/>
      <c r="F740" s="143"/>
      <c r="L740" s="133">
        <f t="shared" si="32"/>
        <v>0</v>
      </c>
    </row>
    <row r="741" spans="1:12" x14ac:dyDescent="0.25">
      <c r="A741" s="35"/>
      <c r="B741" s="39"/>
      <c r="C741" s="35"/>
      <c r="D741" s="35"/>
      <c r="E741" s="131"/>
      <c r="F741" s="143"/>
      <c r="L741" s="133">
        <f t="shared" si="32"/>
        <v>0</v>
      </c>
    </row>
    <row r="742" spans="1:12" x14ac:dyDescent="0.25">
      <c r="A742" s="35"/>
      <c r="B742" s="36" t="s">
        <v>144</v>
      </c>
      <c r="C742" s="35"/>
      <c r="D742" s="35"/>
      <c r="E742" s="131"/>
      <c r="F742" s="143"/>
      <c r="L742" s="133">
        <f t="shared" si="32"/>
        <v>0</v>
      </c>
    </row>
    <row r="743" spans="1:12" ht="9.75" customHeight="1" x14ac:dyDescent="0.25">
      <c r="A743" s="35"/>
      <c r="B743" s="39"/>
      <c r="C743" s="35"/>
      <c r="D743" s="35"/>
      <c r="E743" s="131"/>
      <c r="F743" s="143"/>
      <c r="L743" s="133">
        <f t="shared" ref="L743:L774" si="33">SUM(G743:K743)</f>
        <v>0</v>
      </c>
    </row>
    <row r="744" spans="1:12" ht="28.5" x14ac:dyDescent="0.25">
      <c r="A744" s="35"/>
      <c r="B744" s="39" t="s">
        <v>145</v>
      </c>
      <c r="C744" s="35"/>
      <c r="D744" s="35"/>
      <c r="E744" s="131"/>
      <c r="F744" s="143"/>
      <c r="L744" s="133">
        <f t="shared" si="33"/>
        <v>0</v>
      </c>
    </row>
    <row r="745" spans="1:12" ht="9.75" customHeight="1" x14ac:dyDescent="0.25">
      <c r="A745" s="35"/>
      <c r="B745" s="39"/>
      <c r="C745" s="35"/>
      <c r="D745" s="35"/>
      <c r="E745" s="131"/>
      <c r="F745" s="143"/>
      <c r="L745" s="133">
        <f t="shared" si="33"/>
        <v>0</v>
      </c>
    </row>
    <row r="746" spans="1:12" ht="57" x14ac:dyDescent="0.25">
      <c r="A746" s="35"/>
      <c r="B746" s="39" t="s">
        <v>146</v>
      </c>
      <c r="C746" s="35"/>
      <c r="D746" s="35"/>
      <c r="E746" s="131"/>
      <c r="F746" s="143"/>
      <c r="L746" s="133">
        <f t="shared" si="33"/>
        <v>0</v>
      </c>
    </row>
    <row r="747" spans="1:12" ht="11.25" customHeight="1" x14ac:dyDescent="0.25">
      <c r="A747" s="35"/>
      <c r="B747" s="39"/>
      <c r="C747" s="35"/>
      <c r="D747" s="35"/>
      <c r="E747" s="131"/>
      <c r="F747" s="143"/>
      <c r="L747" s="133">
        <f t="shared" si="33"/>
        <v>0</v>
      </c>
    </row>
    <row r="748" spans="1:12" ht="28.5" x14ac:dyDescent="0.25">
      <c r="A748" s="35"/>
      <c r="B748" s="39" t="s">
        <v>147</v>
      </c>
      <c r="C748" s="35"/>
      <c r="D748" s="35"/>
      <c r="E748" s="131"/>
      <c r="F748" s="143"/>
      <c r="L748" s="133">
        <f t="shared" si="33"/>
        <v>0</v>
      </c>
    </row>
    <row r="749" spans="1:12" x14ac:dyDescent="0.25">
      <c r="A749" s="35"/>
      <c r="B749" s="39"/>
      <c r="C749" s="35"/>
      <c r="D749" s="35"/>
      <c r="E749" s="131"/>
      <c r="F749" s="143"/>
      <c r="L749" s="133">
        <f t="shared" si="33"/>
        <v>0</v>
      </c>
    </row>
    <row r="750" spans="1:12" x14ac:dyDescent="0.25">
      <c r="A750" s="35"/>
      <c r="B750" s="36" t="s">
        <v>148</v>
      </c>
      <c r="C750" s="35"/>
      <c r="D750" s="35"/>
      <c r="E750" s="131"/>
      <c r="F750" s="143"/>
      <c r="L750" s="133">
        <f t="shared" si="33"/>
        <v>0</v>
      </c>
    </row>
    <row r="751" spans="1:12" x14ac:dyDescent="0.25">
      <c r="A751" s="35"/>
      <c r="B751" s="39"/>
      <c r="C751" s="35"/>
      <c r="D751" s="35"/>
      <c r="E751" s="131"/>
      <c r="F751" s="143"/>
      <c r="L751" s="133">
        <f t="shared" si="33"/>
        <v>0</v>
      </c>
    </row>
    <row r="752" spans="1:12" ht="28.5" x14ac:dyDescent="0.25">
      <c r="A752" s="35"/>
      <c r="B752" s="39" t="s">
        <v>149</v>
      </c>
      <c r="C752" s="35"/>
      <c r="D752" s="35"/>
      <c r="E752" s="131"/>
      <c r="F752" s="143"/>
      <c r="L752" s="133">
        <f t="shared" si="33"/>
        <v>0</v>
      </c>
    </row>
    <row r="753" spans="1:21" x14ac:dyDescent="0.25">
      <c r="A753" s="35"/>
      <c r="B753" s="39"/>
      <c r="C753" s="35"/>
      <c r="D753" s="35"/>
      <c r="E753" s="131"/>
      <c r="F753" s="143"/>
      <c r="L753" s="133">
        <f t="shared" si="33"/>
        <v>0</v>
      </c>
    </row>
    <row r="754" spans="1:21" x14ac:dyDescent="0.25">
      <c r="A754" s="35"/>
      <c r="B754" s="36" t="s">
        <v>150</v>
      </c>
      <c r="C754" s="35"/>
      <c r="D754" s="35"/>
      <c r="E754" s="131"/>
      <c r="F754" s="143"/>
      <c r="L754" s="133">
        <f t="shared" si="33"/>
        <v>0</v>
      </c>
    </row>
    <row r="755" spans="1:21" x14ac:dyDescent="0.25">
      <c r="A755" s="35"/>
      <c r="B755" s="39"/>
      <c r="C755" s="35"/>
      <c r="D755" s="35"/>
      <c r="E755" s="131"/>
      <c r="F755" s="143"/>
      <c r="L755" s="133">
        <f t="shared" si="33"/>
        <v>0</v>
      </c>
    </row>
    <row r="756" spans="1:21" ht="28.5" x14ac:dyDescent="0.25">
      <c r="A756" s="35"/>
      <c r="B756" s="39" t="s">
        <v>151</v>
      </c>
      <c r="C756" s="35"/>
      <c r="D756" s="35"/>
      <c r="E756" s="131"/>
      <c r="F756" s="143"/>
      <c r="L756" s="133">
        <f t="shared" si="33"/>
        <v>0</v>
      </c>
    </row>
    <row r="757" spans="1:21" x14ac:dyDescent="0.25">
      <c r="A757" s="35"/>
      <c r="B757" s="39"/>
      <c r="C757" s="35"/>
      <c r="D757" s="35"/>
      <c r="E757" s="131"/>
      <c r="F757" s="143"/>
      <c r="L757" s="133">
        <f t="shared" si="33"/>
        <v>0</v>
      </c>
    </row>
    <row r="758" spans="1:21" x14ac:dyDescent="0.25">
      <c r="A758" s="35"/>
      <c r="B758" s="39"/>
      <c r="C758" s="35"/>
      <c r="D758" s="35"/>
      <c r="E758" s="131"/>
      <c r="F758" s="143"/>
      <c r="L758" s="133">
        <f t="shared" si="33"/>
        <v>0</v>
      </c>
    </row>
    <row r="759" spans="1:21" x14ac:dyDescent="0.25">
      <c r="A759" s="35"/>
      <c r="B759" s="39"/>
      <c r="C759" s="35"/>
      <c r="D759" s="35"/>
      <c r="E759" s="131"/>
      <c r="F759" s="143"/>
      <c r="L759" s="133">
        <f t="shared" si="33"/>
        <v>0</v>
      </c>
    </row>
    <row r="760" spans="1:21" x14ac:dyDescent="0.25">
      <c r="A760" s="35"/>
      <c r="B760" s="39"/>
      <c r="C760" s="35"/>
      <c r="D760" s="35"/>
      <c r="E760" s="131"/>
      <c r="F760" s="143"/>
      <c r="L760" s="133">
        <f t="shared" si="33"/>
        <v>0</v>
      </c>
    </row>
    <row r="761" spans="1:21" x14ac:dyDescent="0.25">
      <c r="A761" s="35"/>
      <c r="B761" s="39"/>
      <c r="C761" s="35"/>
      <c r="D761" s="35"/>
      <c r="E761" s="131"/>
      <c r="F761" s="143"/>
      <c r="L761" s="133">
        <f t="shared" si="33"/>
        <v>0</v>
      </c>
    </row>
    <row r="762" spans="1:21" x14ac:dyDescent="0.25">
      <c r="A762" s="35"/>
      <c r="B762" s="39"/>
      <c r="C762" s="35"/>
      <c r="D762" s="35"/>
      <c r="E762" s="131"/>
      <c r="F762" s="143"/>
      <c r="L762" s="133">
        <f t="shared" si="33"/>
        <v>0</v>
      </c>
    </row>
    <row r="763" spans="1:21" x14ac:dyDescent="0.25">
      <c r="A763" s="35"/>
      <c r="B763" s="39"/>
      <c r="C763" s="35"/>
      <c r="D763" s="35"/>
      <c r="E763" s="131"/>
      <c r="F763" s="143"/>
      <c r="L763" s="133">
        <f t="shared" si="33"/>
        <v>0</v>
      </c>
    </row>
    <row r="764" spans="1:21" x14ac:dyDescent="0.25">
      <c r="A764" s="35"/>
      <c r="B764" s="39"/>
      <c r="C764" s="35"/>
      <c r="D764" s="35"/>
      <c r="E764" s="131"/>
      <c r="F764" s="143"/>
      <c r="L764" s="133">
        <f t="shared" si="33"/>
        <v>0</v>
      </c>
    </row>
    <row r="765" spans="1:21" x14ac:dyDescent="0.25">
      <c r="A765" s="35"/>
      <c r="B765" s="39"/>
      <c r="C765" s="35"/>
      <c r="D765" s="35"/>
      <c r="E765" s="131"/>
      <c r="F765" s="143"/>
      <c r="L765" s="133">
        <f t="shared" si="33"/>
        <v>0</v>
      </c>
    </row>
    <row r="766" spans="1:21" s="140" customFormat="1" x14ac:dyDescent="0.25">
      <c r="A766" s="10"/>
      <c r="B766" s="11" t="s">
        <v>54</v>
      </c>
      <c r="C766" s="10"/>
      <c r="D766" s="10"/>
      <c r="E766" s="12"/>
      <c r="F766" s="12"/>
      <c r="G766" s="139"/>
      <c r="H766" s="139"/>
      <c r="I766" s="139"/>
      <c r="J766" s="139"/>
      <c r="K766" s="139"/>
      <c r="L766" s="133">
        <f t="shared" si="33"/>
        <v>0</v>
      </c>
      <c r="M766" s="139"/>
      <c r="N766" s="139"/>
      <c r="O766" s="139"/>
      <c r="P766" s="139"/>
      <c r="Q766" s="139"/>
      <c r="R766" s="139"/>
      <c r="S766" s="139"/>
      <c r="T766" s="139"/>
      <c r="U766" s="139"/>
    </row>
    <row r="767" spans="1:21" s="140" customFormat="1" ht="22.9" customHeight="1" x14ac:dyDescent="0.25">
      <c r="A767" s="13"/>
      <c r="B767" s="14" t="s">
        <v>115</v>
      </c>
      <c r="C767" s="13"/>
      <c r="D767" s="13"/>
      <c r="E767" s="15"/>
      <c r="F767" s="16"/>
      <c r="G767" s="139"/>
      <c r="H767" s="139"/>
      <c r="I767" s="139"/>
      <c r="J767" s="139"/>
      <c r="K767" s="139"/>
      <c r="L767" s="133">
        <f t="shared" si="33"/>
        <v>0</v>
      </c>
      <c r="M767" s="139"/>
      <c r="N767" s="139"/>
      <c r="O767" s="139"/>
      <c r="P767" s="139"/>
      <c r="Q767" s="139"/>
      <c r="R767" s="139"/>
      <c r="S767" s="139"/>
      <c r="T767" s="139"/>
      <c r="U767" s="139"/>
    </row>
    <row r="768" spans="1:21" s="140" customFormat="1" x14ac:dyDescent="0.25">
      <c r="A768" s="45"/>
      <c r="B768" s="46"/>
      <c r="C768" s="45"/>
      <c r="D768" s="45"/>
      <c r="E768" s="47"/>
      <c r="F768" s="47"/>
      <c r="G768" s="139"/>
      <c r="H768" s="139"/>
      <c r="I768" s="139"/>
      <c r="J768" s="139"/>
      <c r="K768" s="139"/>
      <c r="L768" s="133">
        <f t="shared" si="33"/>
        <v>0</v>
      </c>
      <c r="M768" s="139"/>
      <c r="N768" s="139"/>
      <c r="O768" s="139"/>
      <c r="P768" s="139"/>
      <c r="Q768" s="139"/>
      <c r="R768" s="139"/>
      <c r="S768" s="139"/>
      <c r="T768" s="139"/>
      <c r="U768" s="139"/>
    </row>
    <row r="769" spans="1:21" s="140" customFormat="1" x14ac:dyDescent="0.25">
      <c r="A769" s="452"/>
      <c r="B769" s="11"/>
      <c r="C769" s="10"/>
      <c r="D769" s="10"/>
      <c r="E769" s="12"/>
      <c r="F769" s="12"/>
      <c r="G769" s="139"/>
      <c r="H769" s="139"/>
      <c r="I769" s="139"/>
      <c r="J769" s="139"/>
      <c r="K769" s="139"/>
      <c r="L769" s="133">
        <f>SUM(G769:K769)</f>
        <v>0</v>
      </c>
      <c r="M769" s="139"/>
      <c r="N769" s="139"/>
      <c r="O769" s="139"/>
      <c r="P769" s="139"/>
      <c r="Q769" s="139"/>
      <c r="R769" s="139"/>
      <c r="S769" s="139"/>
      <c r="T769" s="139"/>
      <c r="U769" s="139"/>
    </row>
    <row r="770" spans="1:21" s="140" customFormat="1" ht="22.9" customHeight="1" x14ac:dyDescent="0.25">
      <c r="A770" s="20"/>
      <c r="B770" s="21" t="s">
        <v>116</v>
      </c>
      <c r="C770" s="20"/>
      <c r="D770" s="20"/>
      <c r="E770" s="22"/>
      <c r="F770" s="23"/>
      <c r="G770" s="139"/>
      <c r="H770" s="139"/>
      <c r="I770" s="139"/>
      <c r="J770" s="139"/>
      <c r="K770" s="139"/>
      <c r="L770" s="133">
        <f t="shared" si="33"/>
        <v>0</v>
      </c>
      <c r="M770" s="139"/>
      <c r="N770" s="139"/>
      <c r="O770" s="139"/>
      <c r="P770" s="139"/>
      <c r="Q770" s="139"/>
      <c r="R770" s="139"/>
      <c r="S770" s="139"/>
      <c r="T770" s="139"/>
      <c r="U770" s="139"/>
    </row>
    <row r="771" spans="1:21" s="140" customFormat="1" ht="8.1" customHeight="1" x14ac:dyDescent="0.25">
      <c r="A771" s="13"/>
      <c r="B771" s="24"/>
      <c r="C771" s="13"/>
      <c r="D771" s="13"/>
      <c r="E771" s="15"/>
      <c r="F771" s="15"/>
      <c r="G771" s="139"/>
      <c r="H771" s="139"/>
      <c r="I771" s="139"/>
      <c r="J771" s="139"/>
      <c r="K771" s="139"/>
      <c r="L771" s="133">
        <f t="shared" si="33"/>
        <v>0</v>
      </c>
      <c r="M771" s="139"/>
      <c r="N771" s="139"/>
      <c r="O771" s="139"/>
      <c r="P771" s="139"/>
      <c r="Q771" s="139"/>
      <c r="R771" s="139"/>
      <c r="S771" s="139"/>
      <c r="T771" s="139"/>
      <c r="U771" s="139"/>
    </row>
    <row r="772" spans="1:21" x14ac:dyDescent="0.25">
      <c r="A772" s="35"/>
      <c r="B772" s="156"/>
      <c r="C772" s="35"/>
      <c r="D772" s="35"/>
      <c r="E772" s="131"/>
      <c r="F772" s="132"/>
      <c r="L772" s="133">
        <f t="shared" si="33"/>
        <v>0</v>
      </c>
    </row>
    <row r="773" spans="1:21" x14ac:dyDescent="0.25">
      <c r="A773" s="35">
        <v>7</v>
      </c>
      <c r="B773" s="142" t="s">
        <v>556</v>
      </c>
      <c r="C773" s="35"/>
      <c r="D773" s="35"/>
      <c r="E773" s="141"/>
      <c r="F773" s="132"/>
      <c r="L773" s="133">
        <f t="shared" si="33"/>
        <v>0</v>
      </c>
    </row>
    <row r="774" spans="1:21" x14ac:dyDescent="0.25">
      <c r="A774" s="35"/>
      <c r="B774" s="164"/>
      <c r="C774" s="35"/>
      <c r="D774" s="35"/>
      <c r="E774" s="141"/>
      <c r="F774" s="132"/>
      <c r="L774" s="133">
        <f t="shared" si="33"/>
        <v>0</v>
      </c>
    </row>
    <row r="775" spans="1:21" x14ac:dyDescent="0.25">
      <c r="A775" s="35" t="s">
        <v>1113</v>
      </c>
      <c r="B775" s="142" t="s">
        <v>555</v>
      </c>
      <c r="C775" s="35"/>
      <c r="D775" s="35"/>
      <c r="E775" s="141"/>
      <c r="F775" s="132"/>
      <c r="L775" s="133">
        <f t="shared" ref="L775:L802" si="34">SUM(G775:K775)</f>
        <v>0</v>
      </c>
    </row>
    <row r="776" spans="1:21" x14ac:dyDescent="0.25">
      <c r="A776" s="35"/>
      <c r="B776" s="39"/>
      <c r="C776" s="35"/>
      <c r="D776" s="35"/>
      <c r="E776" s="141"/>
      <c r="F776" s="132"/>
      <c r="L776" s="133">
        <f t="shared" si="34"/>
        <v>0</v>
      </c>
    </row>
    <row r="777" spans="1:21" ht="28.5" x14ac:dyDescent="0.25">
      <c r="A777" s="35" t="s">
        <v>1114</v>
      </c>
      <c r="B777" s="39" t="s">
        <v>687</v>
      </c>
      <c r="C777" s="35" t="s">
        <v>114</v>
      </c>
      <c r="D777" s="35">
        <v>27</v>
      </c>
      <c r="E777" s="141"/>
      <c r="F777" s="132"/>
      <c r="L777" s="133">
        <f t="shared" si="34"/>
        <v>0</v>
      </c>
    </row>
    <row r="778" spans="1:21" x14ac:dyDescent="0.25">
      <c r="A778" s="35"/>
      <c r="B778" s="39"/>
      <c r="C778" s="35"/>
      <c r="D778" s="35"/>
      <c r="E778" s="141"/>
      <c r="F778" s="132"/>
      <c r="L778" s="133">
        <f t="shared" si="34"/>
        <v>0</v>
      </c>
    </row>
    <row r="779" spans="1:21" ht="28.5" x14ac:dyDescent="0.25">
      <c r="A779" s="35" t="s">
        <v>1115</v>
      </c>
      <c r="B779" s="39" t="s">
        <v>688</v>
      </c>
      <c r="C779" s="35" t="s">
        <v>114</v>
      </c>
      <c r="D779" s="35">
        <v>4</v>
      </c>
      <c r="E779" s="141"/>
      <c r="F779" s="132"/>
      <c r="L779" s="133">
        <f t="shared" si="34"/>
        <v>0</v>
      </c>
    </row>
    <row r="780" spans="1:21" x14ac:dyDescent="0.25">
      <c r="A780" s="35"/>
      <c r="B780" s="39"/>
      <c r="C780" s="35"/>
      <c r="D780" s="35"/>
      <c r="E780" s="141"/>
      <c r="F780" s="132"/>
      <c r="L780" s="133"/>
    </row>
    <row r="781" spans="1:21" ht="28.5" x14ac:dyDescent="0.25">
      <c r="A781" s="35" t="s">
        <v>1116</v>
      </c>
      <c r="B781" s="39" t="s">
        <v>686</v>
      </c>
      <c r="C781" s="35" t="s">
        <v>114</v>
      </c>
      <c r="D781" s="35">
        <v>9</v>
      </c>
      <c r="E781" s="141"/>
      <c r="F781" s="132"/>
      <c r="L781" s="133">
        <f>SUM(G781:K781)</f>
        <v>0</v>
      </c>
    </row>
    <row r="782" spans="1:21" x14ac:dyDescent="0.25">
      <c r="A782" s="35"/>
      <c r="B782" s="39"/>
      <c r="C782" s="35"/>
      <c r="D782" s="35"/>
      <c r="E782" s="141"/>
      <c r="F782" s="132"/>
      <c r="L782" s="133">
        <f t="shared" si="34"/>
        <v>0</v>
      </c>
    </row>
    <row r="783" spans="1:21" ht="28.5" x14ac:dyDescent="0.25">
      <c r="A783" s="35" t="s">
        <v>1117</v>
      </c>
      <c r="B783" s="39" t="s">
        <v>689</v>
      </c>
      <c r="C783" s="35" t="s">
        <v>112</v>
      </c>
      <c r="D783" s="35">
        <v>187</v>
      </c>
      <c r="E783" s="141"/>
      <c r="F783" s="132"/>
      <c r="G783" s="43">
        <f>12+17</f>
        <v>29</v>
      </c>
      <c r="H783" s="43">
        <v>158</v>
      </c>
      <c r="L783" s="133">
        <f t="shared" si="34"/>
        <v>187</v>
      </c>
    </row>
    <row r="784" spans="1:21" x14ac:dyDescent="0.25">
      <c r="A784" s="35"/>
      <c r="B784" s="39"/>
      <c r="C784" s="35"/>
      <c r="D784" s="35"/>
      <c r="E784" s="141"/>
      <c r="F784" s="132"/>
      <c r="L784" s="133">
        <f>SUM(G784:K784)</f>
        <v>0</v>
      </c>
    </row>
    <row r="785" spans="1:12" ht="28.5" x14ac:dyDescent="0.25">
      <c r="A785" s="35" t="s">
        <v>1118</v>
      </c>
      <c r="B785" s="39" t="s">
        <v>690</v>
      </c>
      <c r="C785" s="35" t="s">
        <v>112</v>
      </c>
      <c r="D785" s="35">
        <v>96</v>
      </c>
      <c r="E785" s="141"/>
      <c r="F785" s="132"/>
      <c r="G785" s="43">
        <v>15</v>
      </c>
      <c r="H785" s="43">
        <v>36</v>
      </c>
      <c r="J785" s="43">
        <v>45</v>
      </c>
      <c r="L785" s="133">
        <f>SUM(G785:K785)</f>
        <v>96</v>
      </c>
    </row>
    <row r="786" spans="1:12" x14ac:dyDescent="0.25">
      <c r="A786" s="35"/>
      <c r="B786" s="39"/>
      <c r="C786" s="35"/>
      <c r="D786" s="35"/>
      <c r="E786" s="141"/>
      <c r="F786" s="132"/>
      <c r="L786" s="133">
        <f t="shared" si="34"/>
        <v>0</v>
      </c>
    </row>
    <row r="787" spans="1:12" ht="28.5" x14ac:dyDescent="0.25">
      <c r="A787" s="35" t="s">
        <v>1119</v>
      </c>
      <c r="B787" s="39" t="s">
        <v>557</v>
      </c>
      <c r="C787" s="35" t="s">
        <v>112</v>
      </c>
      <c r="D787" s="35">
        <v>56</v>
      </c>
      <c r="E787" s="141"/>
      <c r="F787" s="132"/>
      <c r="G787" s="43">
        <v>56</v>
      </c>
      <c r="L787" s="133">
        <f t="shared" si="34"/>
        <v>56</v>
      </c>
    </row>
    <row r="788" spans="1:12" x14ac:dyDescent="0.25">
      <c r="A788" s="35"/>
      <c r="B788" s="39"/>
      <c r="C788" s="35"/>
      <c r="D788" s="35"/>
      <c r="E788" s="141"/>
      <c r="F788" s="132"/>
      <c r="L788" s="133">
        <f t="shared" si="34"/>
        <v>0</v>
      </c>
    </row>
    <row r="789" spans="1:12" x14ac:dyDescent="0.25">
      <c r="A789" s="35" t="s">
        <v>1120</v>
      </c>
      <c r="B789" s="142" t="s">
        <v>1347</v>
      </c>
      <c r="C789" s="35"/>
      <c r="D789" s="35"/>
      <c r="E789" s="141"/>
      <c r="F789" s="132"/>
      <c r="L789" s="133">
        <f>SUM(G789:K789)</f>
        <v>0</v>
      </c>
    </row>
    <row r="790" spans="1:12" x14ac:dyDescent="0.25">
      <c r="A790" s="35"/>
      <c r="B790" s="142"/>
      <c r="C790" s="35"/>
      <c r="D790" s="35"/>
      <c r="E790" s="141"/>
      <c r="F790" s="132"/>
      <c r="L790" s="133"/>
    </row>
    <row r="791" spans="1:12" ht="45" x14ac:dyDescent="0.25">
      <c r="A791" s="35" t="s">
        <v>1121</v>
      </c>
      <c r="B791" s="142" t="s">
        <v>692</v>
      </c>
      <c r="C791" s="35"/>
      <c r="D791" s="35"/>
      <c r="E791" s="141"/>
      <c r="F791" s="132"/>
      <c r="L791" s="133">
        <f t="shared" si="34"/>
        <v>0</v>
      </c>
    </row>
    <row r="792" spans="1:12" x14ac:dyDescent="0.25">
      <c r="A792" s="35"/>
      <c r="B792" s="39"/>
      <c r="C792" s="35"/>
      <c r="D792" s="35"/>
      <c r="E792" s="141"/>
      <c r="F792" s="132"/>
      <c r="L792" s="133">
        <f t="shared" si="34"/>
        <v>0</v>
      </c>
    </row>
    <row r="793" spans="1:12" ht="28.5" x14ac:dyDescent="0.25">
      <c r="A793" s="35" t="s">
        <v>1122</v>
      </c>
      <c r="B793" s="39" t="s">
        <v>691</v>
      </c>
      <c r="C793" s="35" t="s">
        <v>110</v>
      </c>
      <c r="D793" s="35">
        <v>188</v>
      </c>
      <c r="E793" s="141"/>
      <c r="F793" s="132"/>
      <c r="H793" s="43">
        <v>108</v>
      </c>
      <c r="I793" s="43">
        <v>64</v>
      </c>
      <c r="L793" s="133">
        <f t="shared" si="34"/>
        <v>172</v>
      </c>
    </row>
    <row r="794" spans="1:12" x14ac:dyDescent="0.25">
      <c r="A794" s="35"/>
      <c r="B794" s="39"/>
      <c r="C794" s="35"/>
      <c r="D794" s="35"/>
      <c r="E794" s="141"/>
      <c r="F794" s="132"/>
      <c r="L794" s="133">
        <f t="shared" si="34"/>
        <v>0</v>
      </c>
    </row>
    <row r="795" spans="1:12" ht="30" x14ac:dyDescent="0.25">
      <c r="A795" s="35" t="s">
        <v>1123</v>
      </c>
      <c r="B795" s="142" t="s">
        <v>1348</v>
      </c>
      <c r="C795" s="35"/>
      <c r="D795" s="35"/>
      <c r="E795" s="141"/>
      <c r="F795" s="132"/>
      <c r="L795" s="133">
        <f t="shared" si="34"/>
        <v>0</v>
      </c>
    </row>
    <row r="796" spans="1:12" x14ac:dyDescent="0.25">
      <c r="A796" s="35"/>
      <c r="B796" s="142"/>
      <c r="C796" s="35"/>
      <c r="D796" s="35"/>
      <c r="E796" s="141"/>
      <c r="F796" s="132"/>
      <c r="L796" s="133">
        <f t="shared" si="34"/>
        <v>0</v>
      </c>
    </row>
    <row r="797" spans="1:12" ht="28.5" x14ac:dyDescent="0.25">
      <c r="A797" s="35" t="s">
        <v>1124</v>
      </c>
      <c r="B797" s="39" t="s">
        <v>693</v>
      </c>
      <c r="C797" s="35" t="s">
        <v>110</v>
      </c>
      <c r="D797" s="35">
        <v>84</v>
      </c>
      <c r="E797" s="141"/>
      <c r="F797" s="132"/>
      <c r="H797" s="43">
        <v>58</v>
      </c>
      <c r="I797" s="43">
        <v>16</v>
      </c>
      <c r="L797" s="133">
        <f t="shared" si="34"/>
        <v>74</v>
      </c>
    </row>
    <row r="798" spans="1:12" x14ac:dyDescent="0.25">
      <c r="A798" s="35"/>
      <c r="B798" s="39"/>
      <c r="C798" s="35"/>
      <c r="D798" s="35"/>
      <c r="E798" s="141"/>
      <c r="F798" s="132"/>
      <c r="L798" s="133">
        <f t="shared" si="34"/>
        <v>0</v>
      </c>
    </row>
    <row r="799" spans="1:12" x14ac:dyDescent="0.25">
      <c r="A799" s="35"/>
      <c r="B799" s="39"/>
      <c r="C799" s="35"/>
      <c r="D799" s="35"/>
      <c r="E799" s="141"/>
      <c r="F799" s="132"/>
      <c r="L799" s="133">
        <f t="shared" si="34"/>
        <v>0</v>
      </c>
    </row>
    <row r="800" spans="1:12" x14ac:dyDescent="0.25">
      <c r="A800" s="35"/>
      <c r="B800" s="39"/>
      <c r="C800" s="35"/>
      <c r="D800" s="35"/>
      <c r="E800" s="141"/>
      <c r="F800" s="132"/>
      <c r="L800" s="133">
        <f t="shared" si="34"/>
        <v>0</v>
      </c>
    </row>
    <row r="801" spans="1:21" x14ac:dyDescent="0.25">
      <c r="A801" s="35"/>
      <c r="B801" s="39"/>
      <c r="C801" s="35"/>
      <c r="D801" s="35"/>
      <c r="E801" s="141"/>
      <c r="F801" s="132"/>
      <c r="L801" s="133">
        <f t="shared" si="34"/>
        <v>0</v>
      </c>
    </row>
    <row r="802" spans="1:21" x14ac:dyDescent="0.25">
      <c r="A802" s="35"/>
      <c r="B802" s="39"/>
      <c r="C802" s="35"/>
      <c r="D802" s="35"/>
      <c r="E802" s="141"/>
      <c r="F802" s="132"/>
      <c r="L802" s="133">
        <f t="shared" si="34"/>
        <v>0</v>
      </c>
    </row>
    <row r="803" spans="1:21" x14ac:dyDescent="0.25">
      <c r="A803" s="35"/>
      <c r="B803" s="39"/>
      <c r="C803" s="35"/>
      <c r="D803" s="35"/>
      <c r="E803" s="141"/>
      <c r="F803" s="132"/>
      <c r="L803" s="133">
        <f t="shared" ref="L803:L832" si="35">SUM(G803:K803)</f>
        <v>0</v>
      </c>
    </row>
    <row r="804" spans="1:21" x14ac:dyDescent="0.25">
      <c r="A804" s="35"/>
      <c r="B804" s="39"/>
      <c r="C804" s="35"/>
      <c r="D804" s="35"/>
      <c r="E804" s="141"/>
      <c r="F804" s="132"/>
      <c r="L804" s="133">
        <f t="shared" si="35"/>
        <v>0</v>
      </c>
    </row>
    <row r="805" spans="1:21" x14ac:dyDescent="0.25">
      <c r="A805" s="35"/>
      <c r="B805" s="39"/>
      <c r="C805" s="35"/>
      <c r="D805" s="35"/>
      <c r="E805" s="141"/>
      <c r="F805" s="132"/>
      <c r="L805" s="133">
        <f t="shared" si="35"/>
        <v>0</v>
      </c>
    </row>
    <row r="806" spans="1:21" x14ac:dyDescent="0.25">
      <c r="A806" s="35"/>
      <c r="B806" s="39"/>
      <c r="C806" s="35"/>
      <c r="D806" s="35"/>
      <c r="E806" s="141"/>
      <c r="F806" s="132"/>
      <c r="L806" s="133">
        <f t="shared" si="35"/>
        <v>0</v>
      </c>
    </row>
    <row r="807" spans="1:21" x14ac:dyDescent="0.25">
      <c r="A807" s="35"/>
      <c r="B807" s="39"/>
      <c r="C807" s="35"/>
      <c r="D807" s="35"/>
      <c r="E807" s="141"/>
      <c r="F807" s="132"/>
      <c r="L807" s="133">
        <f t="shared" si="35"/>
        <v>0</v>
      </c>
    </row>
    <row r="808" spans="1:21" x14ac:dyDescent="0.25">
      <c r="A808" s="35"/>
      <c r="B808" s="39"/>
      <c r="C808" s="35"/>
      <c r="D808" s="35"/>
      <c r="E808" s="141"/>
      <c r="F808" s="132"/>
      <c r="L808" s="133">
        <f t="shared" si="35"/>
        <v>0</v>
      </c>
    </row>
    <row r="809" spans="1:21" x14ac:dyDescent="0.25">
      <c r="A809" s="35"/>
      <c r="B809" s="39"/>
      <c r="C809" s="35"/>
      <c r="D809" s="35"/>
      <c r="E809" s="141"/>
      <c r="F809" s="132"/>
      <c r="L809" s="133">
        <f t="shared" si="35"/>
        <v>0</v>
      </c>
    </row>
    <row r="810" spans="1:21" x14ac:dyDescent="0.25">
      <c r="A810" s="35"/>
      <c r="B810" s="39"/>
      <c r="C810" s="35"/>
      <c r="D810" s="35"/>
      <c r="E810" s="141"/>
      <c r="F810" s="132"/>
      <c r="L810" s="133">
        <f t="shared" si="35"/>
        <v>0</v>
      </c>
    </row>
    <row r="811" spans="1:21" x14ac:dyDescent="0.25">
      <c r="A811" s="35"/>
      <c r="B811" s="39"/>
      <c r="C811" s="35"/>
      <c r="D811" s="35"/>
      <c r="E811" s="141"/>
      <c r="F811" s="132"/>
      <c r="L811" s="133">
        <f t="shared" si="35"/>
        <v>0</v>
      </c>
    </row>
    <row r="812" spans="1:21" x14ac:dyDescent="0.25">
      <c r="A812" s="35"/>
      <c r="B812" s="39"/>
      <c r="C812" s="35"/>
      <c r="D812" s="35"/>
      <c r="E812" s="141"/>
      <c r="F812" s="132"/>
      <c r="L812" s="133">
        <f t="shared" si="35"/>
        <v>0</v>
      </c>
    </row>
    <row r="813" spans="1:21" s="140" customFormat="1" ht="25.15" customHeight="1" x14ac:dyDescent="0.25">
      <c r="A813" s="20"/>
      <c r="B813" s="21" t="s">
        <v>124</v>
      </c>
      <c r="C813" s="20"/>
      <c r="D813" s="20"/>
      <c r="E813" s="22"/>
      <c r="F813" s="23"/>
      <c r="G813" s="139"/>
      <c r="H813" s="139"/>
      <c r="I813" s="139"/>
      <c r="J813" s="139"/>
      <c r="K813" s="139"/>
      <c r="L813" s="133">
        <f t="shared" si="35"/>
        <v>0</v>
      </c>
      <c r="M813" s="139"/>
      <c r="N813" s="139"/>
      <c r="O813" s="139"/>
      <c r="P813" s="139"/>
      <c r="Q813" s="139"/>
      <c r="R813" s="139"/>
      <c r="S813" s="139"/>
      <c r="T813" s="139"/>
      <c r="U813" s="139"/>
    </row>
    <row r="814" spans="1:21" x14ac:dyDescent="0.25">
      <c r="A814" s="159"/>
      <c r="B814" s="160"/>
      <c r="C814" s="159"/>
      <c r="D814" s="159"/>
      <c r="E814" s="163"/>
      <c r="F814" s="162"/>
      <c r="L814" s="133">
        <f t="shared" si="35"/>
        <v>0</v>
      </c>
    </row>
    <row r="815" spans="1:21" s="140" customFormat="1" x14ac:dyDescent="0.25">
      <c r="A815" s="452"/>
      <c r="B815" s="11"/>
      <c r="C815" s="10"/>
      <c r="D815" s="10"/>
      <c r="E815" s="12"/>
      <c r="F815" s="12"/>
      <c r="G815" s="139"/>
      <c r="H815" s="139"/>
      <c r="I815" s="139"/>
      <c r="J815" s="139"/>
      <c r="K815" s="139"/>
      <c r="L815" s="133">
        <f t="shared" si="35"/>
        <v>0</v>
      </c>
      <c r="M815" s="139"/>
      <c r="N815" s="139"/>
      <c r="O815" s="139"/>
      <c r="P815" s="139"/>
      <c r="Q815" s="139"/>
      <c r="R815" s="139"/>
      <c r="S815" s="139"/>
      <c r="T815" s="139"/>
      <c r="U815" s="139"/>
    </row>
    <row r="816" spans="1:21" x14ac:dyDescent="0.25">
      <c r="A816" s="35"/>
      <c r="B816" s="36" t="s">
        <v>152</v>
      </c>
      <c r="C816" s="35"/>
      <c r="D816" s="35"/>
      <c r="E816" s="131"/>
      <c r="F816" s="143"/>
      <c r="L816" s="133">
        <f t="shared" si="35"/>
        <v>0</v>
      </c>
    </row>
    <row r="817" spans="1:12" x14ac:dyDescent="0.25">
      <c r="A817" s="35"/>
      <c r="B817" s="39"/>
      <c r="C817" s="35"/>
      <c r="D817" s="35"/>
      <c r="E817" s="131"/>
      <c r="F817" s="143"/>
      <c r="L817" s="133">
        <f t="shared" si="35"/>
        <v>0</v>
      </c>
    </row>
    <row r="818" spans="1:12" x14ac:dyDescent="0.25">
      <c r="A818" s="35"/>
      <c r="B818" s="36" t="s">
        <v>442</v>
      </c>
      <c r="C818" s="35"/>
      <c r="D818" s="35"/>
      <c r="E818" s="131"/>
      <c r="F818" s="143"/>
      <c r="L818" s="133">
        <f t="shared" si="35"/>
        <v>0</v>
      </c>
    </row>
    <row r="819" spans="1:12" x14ac:dyDescent="0.25">
      <c r="A819" s="35"/>
      <c r="B819" s="36"/>
      <c r="C819" s="35"/>
      <c r="D819" s="35"/>
      <c r="E819" s="131"/>
      <c r="F819" s="143"/>
      <c r="L819" s="133">
        <f t="shared" si="35"/>
        <v>0</v>
      </c>
    </row>
    <row r="820" spans="1:12" x14ac:dyDescent="0.25">
      <c r="A820" s="35"/>
      <c r="B820" s="36" t="s">
        <v>105</v>
      </c>
      <c r="C820" s="35"/>
      <c r="D820" s="35"/>
      <c r="E820" s="131"/>
      <c r="F820" s="132"/>
      <c r="L820" s="133">
        <f t="shared" si="35"/>
        <v>0</v>
      </c>
    </row>
    <row r="821" spans="1:12" x14ac:dyDescent="0.25">
      <c r="A821" s="35"/>
      <c r="B821" s="36"/>
      <c r="C821" s="35"/>
      <c r="D821" s="35"/>
      <c r="E821" s="131"/>
      <c r="F821" s="132"/>
      <c r="L821" s="133">
        <f t="shared" si="35"/>
        <v>0</v>
      </c>
    </row>
    <row r="822" spans="1:12" ht="57" x14ac:dyDescent="0.25">
      <c r="A822" s="35"/>
      <c r="B822" s="34" t="s">
        <v>126</v>
      </c>
      <c r="C822" s="35"/>
      <c r="D822" s="35"/>
      <c r="E822" s="131"/>
      <c r="F822" s="132"/>
      <c r="L822" s="133">
        <f t="shared" si="35"/>
        <v>0</v>
      </c>
    </row>
    <row r="823" spans="1:12" x14ac:dyDescent="0.25">
      <c r="A823" s="35"/>
      <c r="B823" s="34"/>
      <c r="C823" s="35"/>
      <c r="D823" s="35"/>
      <c r="E823" s="131"/>
      <c r="F823" s="132"/>
      <c r="L823" s="133">
        <f t="shared" si="35"/>
        <v>0</v>
      </c>
    </row>
    <row r="824" spans="1:12" x14ac:dyDescent="0.25">
      <c r="A824" s="35">
        <v>8</v>
      </c>
      <c r="B824" s="36" t="s">
        <v>443</v>
      </c>
      <c r="C824" s="35"/>
      <c r="D824" s="35"/>
      <c r="E824" s="131"/>
      <c r="F824" s="132"/>
      <c r="L824" s="133">
        <f t="shared" si="35"/>
        <v>0</v>
      </c>
    </row>
    <row r="825" spans="1:12" x14ac:dyDescent="0.25">
      <c r="A825" s="35"/>
      <c r="B825" s="39"/>
      <c r="C825" s="35"/>
      <c r="D825" s="35"/>
      <c r="E825" s="131"/>
      <c r="F825" s="132"/>
      <c r="L825" s="133">
        <f t="shared" si="35"/>
        <v>0</v>
      </c>
    </row>
    <row r="826" spans="1:12" ht="48.4" customHeight="1" x14ac:dyDescent="0.25">
      <c r="A826" s="35" t="s">
        <v>207</v>
      </c>
      <c r="B826" s="36" t="s">
        <v>704</v>
      </c>
      <c r="C826" s="35"/>
      <c r="D826" s="35"/>
      <c r="E826" s="131"/>
      <c r="F826" s="132"/>
      <c r="L826" s="133">
        <f t="shared" si="35"/>
        <v>0</v>
      </c>
    </row>
    <row r="827" spans="1:12" x14ac:dyDescent="0.25">
      <c r="A827" s="35"/>
      <c r="B827" s="39"/>
      <c r="C827" s="35"/>
      <c r="D827" s="35"/>
      <c r="E827" s="131"/>
      <c r="F827" s="132"/>
      <c r="L827" s="133">
        <f t="shared" si="35"/>
        <v>0</v>
      </c>
    </row>
    <row r="828" spans="1:12" x14ac:dyDescent="0.25">
      <c r="A828" s="35" t="s">
        <v>208</v>
      </c>
      <c r="B828" s="39" t="s">
        <v>444</v>
      </c>
      <c r="C828" s="35" t="s">
        <v>110</v>
      </c>
      <c r="D828" s="35">
        <v>891</v>
      </c>
      <c r="E828" s="141"/>
      <c r="F828" s="132"/>
      <c r="G828" s="43">
        <v>179</v>
      </c>
      <c r="I828" s="43">
        <v>712</v>
      </c>
      <c r="L828" s="133">
        <f t="shared" si="35"/>
        <v>891</v>
      </c>
    </row>
    <row r="829" spans="1:12" x14ac:dyDescent="0.25">
      <c r="A829" s="35"/>
      <c r="B829" s="39"/>
      <c r="C829" s="35"/>
      <c r="D829" s="35"/>
      <c r="E829" s="131"/>
      <c r="F829" s="132"/>
      <c r="L829" s="133">
        <f t="shared" si="35"/>
        <v>0</v>
      </c>
    </row>
    <row r="830" spans="1:12" x14ac:dyDescent="0.25">
      <c r="A830" s="35" t="s">
        <v>209</v>
      </c>
      <c r="B830" s="36" t="s">
        <v>443</v>
      </c>
      <c r="C830" s="35"/>
      <c r="D830" s="35"/>
      <c r="E830" s="141"/>
      <c r="F830" s="132"/>
      <c r="L830" s="133">
        <f t="shared" si="35"/>
        <v>0</v>
      </c>
    </row>
    <row r="831" spans="1:12" x14ac:dyDescent="0.25">
      <c r="A831" s="35"/>
      <c r="B831" s="36"/>
      <c r="C831" s="35"/>
      <c r="D831" s="35"/>
      <c r="E831" s="141"/>
      <c r="F831" s="132"/>
      <c r="L831" s="133">
        <f t="shared" si="35"/>
        <v>0</v>
      </c>
    </row>
    <row r="832" spans="1:12" ht="45" x14ac:dyDescent="0.25">
      <c r="A832" s="35" t="s">
        <v>190</v>
      </c>
      <c r="B832" s="142" t="s">
        <v>445</v>
      </c>
      <c r="C832" s="165"/>
      <c r="D832" s="165"/>
      <c r="E832" s="166"/>
      <c r="F832" s="132"/>
      <c r="L832" s="133">
        <f t="shared" si="35"/>
        <v>0</v>
      </c>
    </row>
    <row r="833" spans="1:12" ht="15" customHeight="1" x14ac:dyDescent="0.25">
      <c r="A833" s="35"/>
      <c r="B833" s="39"/>
      <c r="C833" s="35"/>
      <c r="D833" s="35"/>
      <c r="E833" s="141"/>
      <c r="F833" s="132"/>
      <c r="L833" s="133">
        <f t="shared" ref="L833:L845" si="36">SUM(G833:K833)</f>
        <v>0</v>
      </c>
    </row>
    <row r="834" spans="1:12" ht="15" customHeight="1" x14ac:dyDescent="0.25">
      <c r="A834" s="35" t="s">
        <v>1125</v>
      </c>
      <c r="B834" s="39" t="s">
        <v>444</v>
      </c>
      <c r="C834" s="35" t="s">
        <v>110</v>
      </c>
      <c r="D834" s="35">
        <v>891</v>
      </c>
      <c r="E834" s="141"/>
      <c r="F834" s="132"/>
      <c r="G834" s="43">
        <f>G828</f>
        <v>179</v>
      </c>
      <c r="I834" s="43">
        <f>I828</f>
        <v>712</v>
      </c>
      <c r="L834" s="133">
        <f t="shared" si="36"/>
        <v>891</v>
      </c>
    </row>
    <row r="835" spans="1:12" ht="15" customHeight="1" x14ac:dyDescent="0.25">
      <c r="A835" s="35"/>
      <c r="B835" s="39"/>
      <c r="C835" s="35"/>
      <c r="D835" s="35"/>
      <c r="E835" s="141"/>
      <c r="F835" s="132"/>
      <c r="L835" s="133">
        <f t="shared" si="36"/>
        <v>0</v>
      </c>
    </row>
    <row r="836" spans="1:12" ht="15" customHeight="1" x14ac:dyDescent="0.25">
      <c r="A836" s="35" t="s">
        <v>23</v>
      </c>
      <c r="B836" s="36" t="s">
        <v>446</v>
      </c>
      <c r="C836" s="35"/>
      <c r="D836" s="35"/>
      <c r="E836" s="141"/>
      <c r="F836" s="132"/>
      <c r="L836" s="133">
        <f t="shared" si="36"/>
        <v>0</v>
      </c>
    </row>
    <row r="837" spans="1:12" ht="15" customHeight="1" x14ac:dyDescent="0.25">
      <c r="A837" s="35"/>
      <c r="B837" s="36"/>
      <c r="C837" s="35"/>
      <c r="D837" s="35"/>
      <c r="E837" s="141"/>
      <c r="F837" s="132"/>
      <c r="L837" s="133">
        <f t="shared" si="36"/>
        <v>0</v>
      </c>
    </row>
    <row r="838" spans="1:12" ht="15" customHeight="1" x14ac:dyDescent="0.25">
      <c r="A838" s="35" t="s">
        <v>180</v>
      </c>
      <c r="B838" s="142" t="s">
        <v>447</v>
      </c>
      <c r="C838" s="165"/>
      <c r="D838" s="165"/>
      <c r="E838" s="141"/>
      <c r="F838" s="132"/>
      <c r="L838" s="133">
        <f t="shared" si="36"/>
        <v>0</v>
      </c>
    </row>
    <row r="839" spans="1:12" ht="15" customHeight="1" x14ac:dyDescent="0.25">
      <c r="A839" s="35"/>
      <c r="B839" s="39"/>
      <c r="C839" s="35"/>
      <c r="D839" s="35"/>
      <c r="E839" s="141"/>
      <c r="F839" s="132"/>
      <c r="L839" s="133">
        <f t="shared" si="36"/>
        <v>0</v>
      </c>
    </row>
    <row r="840" spans="1:12" ht="15" customHeight="1" x14ac:dyDescent="0.25">
      <c r="A840" s="35" t="s">
        <v>1126</v>
      </c>
      <c r="B840" s="39" t="s">
        <v>448</v>
      </c>
      <c r="C840" s="35" t="s">
        <v>110</v>
      </c>
      <c r="D840" s="35">
        <v>891</v>
      </c>
      <c r="E840" s="141"/>
      <c r="F840" s="132"/>
      <c r="G840" s="43">
        <f>G828</f>
        <v>179</v>
      </c>
      <c r="I840" s="43">
        <f>I834</f>
        <v>712</v>
      </c>
      <c r="L840" s="133">
        <f t="shared" si="36"/>
        <v>891</v>
      </c>
    </row>
    <row r="841" spans="1:12" ht="15" customHeight="1" x14ac:dyDescent="0.25">
      <c r="A841" s="35"/>
      <c r="B841" s="39"/>
      <c r="C841" s="35"/>
      <c r="D841" s="35"/>
      <c r="E841" s="141"/>
      <c r="F841" s="132"/>
      <c r="L841" s="133">
        <f t="shared" si="36"/>
        <v>0</v>
      </c>
    </row>
    <row r="842" spans="1:12" ht="15" customHeight="1" x14ac:dyDescent="0.25">
      <c r="A842" s="35"/>
      <c r="B842" s="39"/>
      <c r="C842" s="35"/>
      <c r="D842" s="35"/>
      <c r="E842" s="141"/>
      <c r="F842" s="132"/>
      <c r="L842" s="133">
        <f t="shared" si="36"/>
        <v>0</v>
      </c>
    </row>
    <row r="843" spans="1:12" ht="15" customHeight="1" x14ac:dyDescent="0.25">
      <c r="A843" s="35"/>
      <c r="B843" s="39"/>
      <c r="C843" s="35"/>
      <c r="D843" s="35"/>
      <c r="E843" s="141"/>
      <c r="F843" s="132"/>
      <c r="L843" s="133">
        <f t="shared" si="36"/>
        <v>0</v>
      </c>
    </row>
    <row r="844" spans="1:12" ht="15" customHeight="1" x14ac:dyDescent="0.25">
      <c r="A844" s="35"/>
      <c r="B844" s="39"/>
      <c r="C844" s="35"/>
      <c r="D844" s="35"/>
      <c r="E844" s="141"/>
      <c r="F844" s="132"/>
      <c r="L844" s="133">
        <f t="shared" si="36"/>
        <v>0</v>
      </c>
    </row>
    <row r="845" spans="1:12" ht="15" customHeight="1" x14ac:dyDescent="0.25">
      <c r="A845" s="35"/>
      <c r="B845" s="39"/>
      <c r="C845" s="35"/>
      <c r="D845" s="35"/>
      <c r="E845" s="141"/>
      <c r="F845" s="132"/>
      <c r="L845" s="133">
        <f t="shared" si="36"/>
        <v>0</v>
      </c>
    </row>
    <row r="846" spans="1:12" ht="15" customHeight="1" x14ac:dyDescent="0.25">
      <c r="A846" s="35"/>
      <c r="B846" s="39"/>
      <c r="C846" s="35"/>
      <c r="D846" s="35"/>
      <c r="E846" s="141"/>
      <c r="F846" s="132"/>
      <c r="L846" s="133"/>
    </row>
    <row r="847" spans="1:12" ht="15" customHeight="1" x14ac:dyDescent="0.25">
      <c r="A847" s="35"/>
      <c r="B847" s="39"/>
      <c r="C847" s="35"/>
      <c r="D847" s="35"/>
      <c r="E847" s="141"/>
      <c r="F847" s="132"/>
      <c r="L847" s="133"/>
    </row>
    <row r="848" spans="1:12" ht="15" customHeight="1" x14ac:dyDescent="0.25">
      <c r="A848" s="35"/>
      <c r="B848" s="39"/>
      <c r="C848" s="35"/>
      <c r="D848" s="35"/>
      <c r="E848" s="141"/>
      <c r="F848" s="132"/>
      <c r="L848" s="133"/>
    </row>
    <row r="849" spans="1:12" ht="15" customHeight="1" x14ac:dyDescent="0.25">
      <c r="A849" s="35"/>
      <c r="B849" s="39"/>
      <c r="C849" s="35"/>
      <c r="D849" s="35"/>
      <c r="E849" s="141"/>
      <c r="F849" s="132"/>
      <c r="L849" s="133"/>
    </row>
    <row r="850" spans="1:12" ht="15" customHeight="1" x14ac:dyDescent="0.25">
      <c r="A850" s="35"/>
      <c r="B850" s="39"/>
      <c r="C850" s="35"/>
      <c r="D850" s="35"/>
      <c r="E850" s="141"/>
      <c r="F850" s="132"/>
      <c r="L850" s="133"/>
    </row>
    <row r="851" spans="1:12" ht="15" customHeight="1" x14ac:dyDescent="0.25">
      <c r="A851" s="35"/>
      <c r="B851" s="39"/>
      <c r="C851" s="35"/>
      <c r="D851" s="35"/>
      <c r="E851" s="141"/>
      <c r="F851" s="132"/>
      <c r="L851" s="133"/>
    </row>
    <row r="852" spans="1:12" ht="15" customHeight="1" x14ac:dyDescent="0.25">
      <c r="A852" s="35"/>
      <c r="B852" s="39"/>
      <c r="C852" s="35"/>
      <c r="D852" s="35"/>
      <c r="E852" s="141"/>
      <c r="F852" s="132"/>
      <c r="L852" s="133"/>
    </row>
    <row r="853" spans="1:12" ht="15" customHeight="1" x14ac:dyDescent="0.25">
      <c r="A853" s="35"/>
      <c r="B853" s="39"/>
      <c r="C853" s="35"/>
      <c r="D853" s="35"/>
      <c r="E853" s="141"/>
      <c r="F853" s="132"/>
      <c r="L853" s="133"/>
    </row>
    <row r="854" spans="1:12" ht="15" customHeight="1" x14ac:dyDescent="0.25">
      <c r="A854" s="35"/>
      <c r="B854" s="39"/>
      <c r="C854" s="35"/>
      <c r="D854" s="35"/>
      <c r="E854" s="141"/>
      <c r="F854" s="132"/>
      <c r="L854" s="133"/>
    </row>
    <row r="855" spans="1:12" ht="15" customHeight="1" x14ac:dyDescent="0.25">
      <c r="A855" s="35"/>
      <c r="B855" s="39"/>
      <c r="C855" s="35"/>
      <c r="D855" s="35"/>
      <c r="E855" s="141"/>
      <c r="F855" s="132"/>
      <c r="L855" s="133">
        <f>SUM(G855:K855)</f>
        <v>0</v>
      </c>
    </row>
    <row r="856" spans="1:12" ht="15" customHeight="1" x14ac:dyDescent="0.25">
      <c r="A856" s="35"/>
      <c r="B856" s="39"/>
      <c r="C856" s="35"/>
      <c r="D856" s="35"/>
      <c r="E856" s="141"/>
      <c r="F856" s="132"/>
      <c r="L856" s="133">
        <f>SUM(G856:K856)</f>
        <v>0</v>
      </c>
    </row>
    <row r="857" spans="1:12" ht="15" customHeight="1" x14ac:dyDescent="0.25">
      <c r="A857" s="35"/>
      <c r="B857" s="39"/>
      <c r="C857" s="35"/>
      <c r="D857" s="35"/>
      <c r="E857" s="141"/>
      <c r="F857" s="132"/>
      <c r="L857" s="133"/>
    </row>
    <row r="858" spans="1:12" ht="15" customHeight="1" x14ac:dyDescent="0.25">
      <c r="A858" s="35"/>
      <c r="B858" s="39"/>
      <c r="C858" s="35"/>
      <c r="D858" s="35"/>
      <c r="E858" s="141"/>
      <c r="F858" s="132"/>
      <c r="L858" s="133"/>
    </row>
    <row r="859" spans="1:12" ht="15" customHeight="1" x14ac:dyDescent="0.25">
      <c r="A859" s="35"/>
      <c r="B859" s="39"/>
      <c r="C859" s="35"/>
      <c r="D859" s="35"/>
      <c r="E859" s="141"/>
      <c r="F859" s="132"/>
      <c r="L859" s="133"/>
    </row>
    <row r="860" spans="1:12" ht="15" customHeight="1" x14ac:dyDescent="0.25">
      <c r="A860" s="35"/>
      <c r="B860" s="39"/>
      <c r="C860" s="35"/>
      <c r="D860" s="35"/>
      <c r="E860" s="141"/>
      <c r="F860" s="132"/>
      <c r="L860" s="133"/>
    </row>
    <row r="861" spans="1:12" ht="15" customHeight="1" x14ac:dyDescent="0.25">
      <c r="A861" s="35"/>
      <c r="B861" s="39"/>
      <c r="C861" s="35"/>
      <c r="D861" s="35"/>
      <c r="E861" s="141"/>
      <c r="F861" s="132"/>
      <c r="L861" s="133"/>
    </row>
    <row r="862" spans="1:12" ht="15" customHeight="1" x14ac:dyDescent="0.25">
      <c r="A862" s="35"/>
      <c r="B862" s="39"/>
      <c r="C862" s="35"/>
      <c r="D862" s="35"/>
      <c r="E862" s="141"/>
      <c r="F862" s="132"/>
      <c r="L862" s="133"/>
    </row>
    <row r="863" spans="1:12" ht="15" customHeight="1" x14ac:dyDescent="0.25">
      <c r="A863" s="35"/>
      <c r="B863" s="39"/>
      <c r="C863" s="35"/>
      <c r="D863" s="35"/>
      <c r="E863" s="141"/>
      <c r="F863" s="132"/>
      <c r="L863" s="133"/>
    </row>
    <row r="864" spans="1:12" ht="15" customHeight="1" x14ac:dyDescent="0.25">
      <c r="A864" s="35"/>
      <c r="B864" s="39"/>
      <c r="C864" s="35"/>
      <c r="D864" s="35"/>
      <c r="E864" s="141"/>
      <c r="F864" s="132"/>
      <c r="L864" s="133"/>
    </row>
    <row r="865" spans="1:21" ht="15" customHeight="1" x14ac:dyDescent="0.25">
      <c r="A865" s="35"/>
      <c r="B865" s="39"/>
      <c r="C865" s="35"/>
      <c r="D865" s="35"/>
      <c r="E865" s="141"/>
      <c r="F865" s="132"/>
      <c r="L865" s="133"/>
    </row>
    <row r="866" spans="1:21" ht="15" customHeight="1" x14ac:dyDescent="0.25">
      <c r="A866" s="35"/>
      <c r="B866" s="39"/>
      <c r="C866" s="35"/>
      <c r="D866" s="35"/>
      <c r="E866" s="141"/>
      <c r="F866" s="132"/>
      <c r="L866" s="133"/>
    </row>
    <row r="867" spans="1:21" ht="15" customHeight="1" x14ac:dyDescent="0.25">
      <c r="A867" s="35"/>
      <c r="B867" s="39"/>
      <c r="C867" s="35"/>
      <c r="D867" s="35"/>
      <c r="E867" s="141"/>
      <c r="F867" s="132"/>
      <c r="L867" s="133"/>
    </row>
    <row r="868" spans="1:21" ht="15" customHeight="1" x14ac:dyDescent="0.25">
      <c r="A868" s="35"/>
      <c r="B868" s="39"/>
      <c r="C868" s="35"/>
      <c r="D868" s="35"/>
      <c r="E868" s="141"/>
      <c r="F868" s="143"/>
      <c r="L868" s="133">
        <f>SUM(G868:K868)</f>
        <v>0</v>
      </c>
    </row>
    <row r="869" spans="1:21" s="140" customFormat="1" x14ac:dyDescent="0.25">
      <c r="A869" s="10"/>
      <c r="B869" s="11" t="s">
        <v>54</v>
      </c>
      <c r="C869" s="10"/>
      <c r="D869" s="10"/>
      <c r="E869" s="12"/>
      <c r="F869" s="12"/>
      <c r="G869" s="139"/>
      <c r="H869" s="139"/>
      <c r="I869" s="139"/>
      <c r="J869" s="139"/>
      <c r="K869" s="139"/>
      <c r="L869" s="133">
        <f>SUM(G869:K869)</f>
        <v>0</v>
      </c>
      <c r="M869" s="139"/>
      <c r="N869" s="139"/>
      <c r="O869" s="139"/>
      <c r="P869" s="139"/>
      <c r="Q869" s="139"/>
      <c r="R869" s="139"/>
      <c r="S869" s="139"/>
      <c r="T869" s="139"/>
      <c r="U869" s="139"/>
    </row>
    <row r="870" spans="1:21" s="140" customFormat="1" ht="22.9" customHeight="1" x14ac:dyDescent="0.25">
      <c r="A870" s="20"/>
      <c r="B870" s="21" t="s">
        <v>124</v>
      </c>
      <c r="C870" s="20"/>
      <c r="D870" s="20"/>
      <c r="E870" s="22"/>
      <c r="F870" s="23"/>
      <c r="G870" s="139"/>
      <c r="H870" s="139"/>
      <c r="I870" s="139"/>
      <c r="J870" s="139"/>
      <c r="K870" s="139"/>
      <c r="L870" s="133">
        <f>SUM(G870:K870)</f>
        <v>0</v>
      </c>
      <c r="M870" s="139"/>
      <c r="N870" s="139"/>
      <c r="O870" s="139"/>
      <c r="P870" s="139"/>
      <c r="Q870" s="139"/>
      <c r="R870" s="139"/>
      <c r="S870" s="139"/>
      <c r="T870" s="139"/>
      <c r="U870" s="139"/>
    </row>
    <row r="871" spans="1:21" s="140" customFormat="1" x14ac:dyDescent="0.25">
      <c r="A871" s="45"/>
      <c r="B871" s="48"/>
      <c r="C871" s="45"/>
      <c r="D871" s="45"/>
      <c r="E871" s="47"/>
      <c r="F871" s="49"/>
      <c r="G871" s="139"/>
      <c r="H871" s="139"/>
      <c r="I871" s="139"/>
      <c r="J871" s="139"/>
      <c r="K871" s="139"/>
      <c r="L871" s="133"/>
      <c r="M871" s="139"/>
      <c r="N871" s="139"/>
      <c r="O871" s="139"/>
      <c r="P871" s="139"/>
      <c r="Q871" s="139"/>
      <c r="R871" s="139"/>
      <c r="S871" s="139"/>
      <c r="T871" s="139"/>
      <c r="U871" s="139"/>
    </row>
    <row r="872" spans="1:21" s="140" customFormat="1" x14ac:dyDescent="0.25">
      <c r="A872" s="452"/>
      <c r="B872" s="11"/>
      <c r="C872" s="10"/>
      <c r="D872" s="10"/>
      <c r="E872" s="12"/>
      <c r="F872" s="12"/>
      <c r="G872" s="139"/>
      <c r="H872" s="139"/>
      <c r="I872" s="139"/>
      <c r="J872" s="139"/>
      <c r="K872" s="139"/>
      <c r="L872" s="133">
        <f>SUM(G872:K872)</f>
        <v>0</v>
      </c>
      <c r="M872" s="139"/>
      <c r="N872" s="139"/>
      <c r="O872" s="139"/>
      <c r="P872" s="139"/>
      <c r="Q872" s="139"/>
      <c r="R872" s="139"/>
      <c r="S872" s="139"/>
      <c r="T872" s="139"/>
      <c r="U872" s="139"/>
    </row>
    <row r="873" spans="1:21" x14ac:dyDescent="0.25">
      <c r="A873" s="35"/>
      <c r="B873" s="41"/>
      <c r="C873" s="25"/>
      <c r="D873" s="25"/>
      <c r="E873" s="26"/>
      <c r="F873" s="143"/>
      <c r="L873" s="133">
        <f t="shared" ref="L873:L897" si="37">SUM(G873:K873)</f>
        <v>0</v>
      </c>
    </row>
    <row r="874" spans="1:21" x14ac:dyDescent="0.25">
      <c r="A874" s="35"/>
      <c r="B874" s="36" t="s">
        <v>155</v>
      </c>
      <c r="C874" s="35"/>
      <c r="D874" s="35"/>
      <c r="E874" s="131"/>
      <c r="F874" s="143"/>
      <c r="L874" s="133">
        <f t="shared" si="37"/>
        <v>0</v>
      </c>
    </row>
    <row r="875" spans="1:21" x14ac:dyDescent="0.25">
      <c r="A875" s="35"/>
      <c r="B875" s="39"/>
      <c r="C875" s="35"/>
      <c r="D875" s="35"/>
      <c r="E875" s="131"/>
      <c r="F875" s="143"/>
      <c r="L875" s="133">
        <f t="shared" si="37"/>
        <v>0</v>
      </c>
    </row>
    <row r="876" spans="1:21" x14ac:dyDescent="0.25">
      <c r="A876" s="35"/>
      <c r="B876" s="36" t="s">
        <v>959</v>
      </c>
      <c r="C876" s="35"/>
      <c r="D876" s="35"/>
      <c r="E876" s="131"/>
      <c r="F876" s="143"/>
      <c r="L876" s="133">
        <f t="shared" si="37"/>
        <v>0</v>
      </c>
    </row>
    <row r="877" spans="1:21" x14ac:dyDescent="0.25">
      <c r="A877" s="35"/>
      <c r="B877" s="39"/>
      <c r="C877" s="35"/>
      <c r="D877" s="35"/>
      <c r="E877" s="131"/>
      <c r="F877" s="143"/>
      <c r="L877" s="133">
        <f t="shared" si="37"/>
        <v>0</v>
      </c>
    </row>
    <row r="878" spans="1:21" x14ac:dyDescent="0.25">
      <c r="A878" s="35"/>
      <c r="B878" s="36" t="s">
        <v>105</v>
      </c>
      <c r="C878" s="35"/>
      <c r="D878" s="35"/>
      <c r="E878" s="131"/>
      <c r="F878" s="132"/>
      <c r="L878" s="133">
        <f t="shared" si="37"/>
        <v>0</v>
      </c>
    </row>
    <row r="879" spans="1:21" x14ac:dyDescent="0.25">
      <c r="A879" s="35"/>
      <c r="B879" s="36"/>
      <c r="C879" s="35"/>
      <c r="D879" s="35"/>
      <c r="E879" s="131"/>
      <c r="F879" s="132"/>
      <c r="L879" s="133">
        <f t="shared" si="37"/>
        <v>0</v>
      </c>
    </row>
    <row r="880" spans="1:21" ht="57" x14ac:dyDescent="0.25">
      <c r="A880" s="35"/>
      <c r="B880" s="34" t="s">
        <v>126</v>
      </c>
      <c r="C880" s="35"/>
      <c r="D880" s="35"/>
      <c r="E880" s="131"/>
      <c r="F880" s="132"/>
      <c r="L880" s="133">
        <f t="shared" si="37"/>
        <v>0</v>
      </c>
    </row>
    <row r="881" spans="1:12" x14ac:dyDescent="0.25">
      <c r="A881" s="35"/>
      <c r="B881" s="34"/>
      <c r="C881" s="35"/>
      <c r="D881" s="35"/>
      <c r="E881" s="131"/>
      <c r="F881" s="132"/>
      <c r="L881" s="133">
        <f t="shared" si="37"/>
        <v>0</v>
      </c>
    </row>
    <row r="882" spans="1:12" x14ac:dyDescent="0.25">
      <c r="A882" s="35">
        <v>9</v>
      </c>
      <c r="B882" s="167" t="s">
        <v>236</v>
      </c>
      <c r="C882" s="168"/>
      <c r="D882" s="168"/>
      <c r="E882" s="169"/>
      <c r="F882" s="477"/>
      <c r="L882" s="133">
        <f t="shared" si="37"/>
        <v>0</v>
      </c>
    </row>
    <row r="883" spans="1:12" x14ac:dyDescent="0.25">
      <c r="A883" s="35"/>
      <c r="B883" s="170"/>
      <c r="C883" s="168"/>
      <c r="D883" s="168"/>
      <c r="E883" s="169"/>
      <c r="F883" s="477"/>
      <c r="L883" s="133">
        <f t="shared" si="37"/>
        <v>0</v>
      </c>
    </row>
    <row r="884" spans="1:12" ht="25.5" x14ac:dyDescent="0.25">
      <c r="A884" s="35" t="s">
        <v>306</v>
      </c>
      <c r="B884" s="170" t="s">
        <v>967</v>
      </c>
      <c r="C884" s="168" t="s">
        <v>127</v>
      </c>
      <c r="D884" s="168">
        <v>1</v>
      </c>
      <c r="E884" s="171">
        <v>30000</v>
      </c>
      <c r="F884" s="477">
        <f>E884*D884</f>
        <v>30000</v>
      </c>
      <c r="L884" s="133">
        <f t="shared" si="37"/>
        <v>0</v>
      </c>
    </row>
    <row r="885" spans="1:12" x14ac:dyDescent="0.25">
      <c r="A885" s="35"/>
      <c r="B885" s="170"/>
      <c r="C885" s="168"/>
      <c r="D885" s="168"/>
      <c r="E885" s="169"/>
      <c r="F885" s="477"/>
      <c r="L885" s="133">
        <f t="shared" si="37"/>
        <v>0</v>
      </c>
    </row>
    <row r="886" spans="1:12" x14ac:dyDescent="0.25">
      <c r="A886" s="33" t="s">
        <v>1127</v>
      </c>
      <c r="B886" s="170" t="s">
        <v>234</v>
      </c>
      <c r="C886" s="168" t="s">
        <v>127</v>
      </c>
      <c r="D886" s="172">
        <v>0.05</v>
      </c>
      <c r="E886" s="171"/>
      <c r="F886" s="478"/>
      <c r="H886" s="43">
        <v>2</v>
      </c>
      <c r="L886" s="133">
        <f t="shared" si="37"/>
        <v>2</v>
      </c>
    </row>
    <row r="887" spans="1:12" x14ac:dyDescent="0.25">
      <c r="A887" s="35"/>
      <c r="B887" s="170"/>
      <c r="C887" s="168"/>
      <c r="D887" s="168"/>
      <c r="E887" s="169"/>
      <c r="F887" s="478"/>
      <c r="L887" s="133">
        <f t="shared" si="37"/>
        <v>0</v>
      </c>
    </row>
    <row r="888" spans="1:12" x14ac:dyDescent="0.25">
      <c r="A888" s="35" t="s">
        <v>1128</v>
      </c>
      <c r="B888" s="170" t="s">
        <v>235</v>
      </c>
      <c r="C888" s="168" t="s">
        <v>127</v>
      </c>
      <c r="D888" s="172">
        <v>0.05</v>
      </c>
      <c r="E888" s="171"/>
      <c r="F888" s="478"/>
      <c r="L888" s="133">
        <f t="shared" si="37"/>
        <v>0</v>
      </c>
    </row>
    <row r="889" spans="1:12" x14ac:dyDescent="0.25">
      <c r="A889" s="35"/>
      <c r="B889" s="34"/>
      <c r="C889" s="31"/>
      <c r="D889" s="31"/>
      <c r="E889" s="141"/>
      <c r="F889" s="132"/>
      <c r="L889" s="133">
        <f t="shared" si="37"/>
        <v>0</v>
      </c>
    </row>
    <row r="890" spans="1:12" x14ac:dyDescent="0.25">
      <c r="A890" s="35"/>
      <c r="B890" s="34"/>
      <c r="C890" s="31"/>
      <c r="D890" s="31"/>
      <c r="E890" s="141"/>
      <c r="F890" s="132"/>
      <c r="L890" s="133">
        <f t="shared" si="37"/>
        <v>0</v>
      </c>
    </row>
    <row r="891" spans="1:12" x14ac:dyDescent="0.25">
      <c r="A891" s="35"/>
      <c r="B891" s="34"/>
      <c r="C891" s="31"/>
      <c r="D891" s="31"/>
      <c r="E891" s="141"/>
      <c r="F891" s="132"/>
      <c r="L891" s="133">
        <f t="shared" si="37"/>
        <v>0</v>
      </c>
    </row>
    <row r="892" spans="1:12" ht="17.649999999999999" customHeight="1" x14ac:dyDescent="0.25">
      <c r="A892" s="35"/>
      <c r="B892" s="34"/>
      <c r="C892" s="31"/>
      <c r="D892" s="31"/>
      <c r="E892" s="141"/>
      <c r="F892" s="132"/>
      <c r="L892" s="133">
        <f t="shared" si="37"/>
        <v>0</v>
      </c>
    </row>
    <row r="893" spans="1:12" x14ac:dyDescent="0.25">
      <c r="A893" s="35"/>
      <c r="B893" s="34"/>
      <c r="C893" s="31"/>
      <c r="D893" s="31"/>
      <c r="E893" s="141"/>
      <c r="F893" s="132"/>
      <c r="L893" s="133">
        <f t="shared" si="37"/>
        <v>0</v>
      </c>
    </row>
    <row r="894" spans="1:12" x14ac:dyDescent="0.25">
      <c r="A894" s="35"/>
      <c r="B894" s="39"/>
      <c r="C894" s="35"/>
      <c r="D894" s="35"/>
      <c r="E894" s="141"/>
      <c r="F894" s="132"/>
      <c r="L894" s="133">
        <f t="shared" si="37"/>
        <v>0</v>
      </c>
    </row>
    <row r="895" spans="1:12" x14ac:dyDescent="0.25">
      <c r="A895" s="35"/>
      <c r="B895" s="39"/>
      <c r="C895" s="35"/>
      <c r="D895" s="35"/>
      <c r="E895" s="141"/>
      <c r="F895" s="132"/>
      <c r="L895" s="133">
        <f t="shared" si="37"/>
        <v>0</v>
      </c>
    </row>
    <row r="896" spans="1:12" x14ac:dyDescent="0.25">
      <c r="A896" s="35"/>
      <c r="B896" s="39"/>
      <c r="C896" s="35"/>
      <c r="D896" s="35"/>
      <c r="E896" s="141"/>
      <c r="F896" s="132"/>
      <c r="L896" s="133">
        <f t="shared" si="37"/>
        <v>0</v>
      </c>
    </row>
    <row r="897" spans="1:12" x14ac:dyDescent="0.25">
      <c r="A897" s="35"/>
      <c r="B897" s="39"/>
      <c r="C897" s="35"/>
      <c r="D897" s="35"/>
      <c r="E897" s="141"/>
      <c r="F897" s="132"/>
      <c r="L897" s="133">
        <f t="shared" si="37"/>
        <v>0</v>
      </c>
    </row>
    <row r="898" spans="1:12" x14ac:dyDescent="0.25">
      <c r="A898" s="35"/>
      <c r="B898" s="39"/>
      <c r="C898" s="35"/>
      <c r="D898" s="35"/>
      <c r="E898" s="141"/>
      <c r="F898" s="132"/>
      <c r="L898" s="133"/>
    </row>
    <row r="899" spans="1:12" x14ac:dyDescent="0.25">
      <c r="A899" s="35"/>
      <c r="B899" s="39"/>
      <c r="C899" s="35"/>
      <c r="D899" s="35"/>
      <c r="E899" s="141"/>
      <c r="F899" s="132"/>
      <c r="L899" s="133"/>
    </row>
    <row r="900" spans="1:12" x14ac:dyDescent="0.25">
      <c r="A900" s="35"/>
      <c r="B900" s="39"/>
      <c r="C900" s="35"/>
      <c r="D900" s="35"/>
      <c r="E900" s="141"/>
      <c r="F900" s="132"/>
      <c r="L900" s="133"/>
    </row>
    <row r="901" spans="1:12" x14ac:dyDescent="0.25">
      <c r="A901" s="35"/>
      <c r="B901" s="39"/>
      <c r="C901" s="35"/>
      <c r="D901" s="35"/>
      <c r="E901" s="141"/>
      <c r="F901" s="132"/>
      <c r="L901" s="133"/>
    </row>
    <row r="902" spans="1:12" x14ac:dyDescent="0.25">
      <c r="A902" s="35"/>
      <c r="B902" s="39"/>
      <c r="C902" s="35"/>
      <c r="D902" s="35"/>
      <c r="E902" s="141"/>
      <c r="F902" s="132"/>
      <c r="L902" s="133"/>
    </row>
    <row r="903" spans="1:12" x14ac:dyDescent="0.25">
      <c r="A903" s="35"/>
      <c r="B903" s="39"/>
      <c r="C903" s="35"/>
      <c r="D903" s="35"/>
      <c r="E903" s="141"/>
      <c r="F903" s="132"/>
      <c r="L903" s="133"/>
    </row>
    <row r="904" spans="1:12" x14ac:dyDescent="0.25">
      <c r="A904" s="35"/>
      <c r="B904" s="39"/>
      <c r="C904" s="35"/>
      <c r="D904" s="35"/>
      <c r="E904" s="141"/>
      <c r="F904" s="132"/>
      <c r="L904" s="133"/>
    </row>
    <row r="905" spans="1:12" x14ac:dyDescent="0.25">
      <c r="A905" s="35"/>
      <c r="B905" s="39"/>
      <c r="C905" s="35"/>
      <c r="D905" s="35"/>
      <c r="E905" s="141"/>
      <c r="F905" s="132"/>
      <c r="L905" s="133"/>
    </row>
    <row r="906" spans="1:12" x14ac:dyDescent="0.25">
      <c r="A906" s="35"/>
      <c r="B906" s="39"/>
      <c r="C906" s="35"/>
      <c r="D906" s="35"/>
      <c r="E906" s="141"/>
      <c r="F906" s="132"/>
      <c r="L906" s="133"/>
    </row>
    <row r="907" spans="1:12" x14ac:dyDescent="0.25">
      <c r="A907" s="35"/>
      <c r="B907" s="39"/>
      <c r="C907" s="35"/>
      <c r="D907" s="35"/>
      <c r="E907" s="141"/>
      <c r="F907" s="132"/>
      <c r="L907" s="133"/>
    </row>
    <row r="908" spans="1:12" x14ac:dyDescent="0.25">
      <c r="A908" s="35"/>
      <c r="B908" s="39"/>
      <c r="C908" s="35"/>
      <c r="D908" s="35"/>
      <c r="E908" s="141"/>
      <c r="F908" s="132"/>
      <c r="L908" s="133"/>
    </row>
    <row r="909" spans="1:12" x14ac:dyDescent="0.25">
      <c r="A909" s="35"/>
      <c r="B909" s="39"/>
      <c r="C909" s="35"/>
      <c r="D909" s="35"/>
      <c r="E909" s="141"/>
      <c r="F909" s="132"/>
      <c r="L909" s="133"/>
    </row>
    <row r="910" spans="1:12" x14ac:dyDescent="0.25">
      <c r="A910" s="35"/>
      <c r="B910" s="39"/>
      <c r="C910" s="35"/>
      <c r="D910" s="35"/>
      <c r="E910" s="141"/>
      <c r="F910" s="132"/>
      <c r="L910" s="133"/>
    </row>
    <row r="911" spans="1:12" x14ac:dyDescent="0.25">
      <c r="A911" s="35"/>
      <c r="B911" s="39"/>
      <c r="C911" s="35"/>
      <c r="D911" s="35"/>
      <c r="E911" s="141"/>
      <c r="F911" s="132"/>
      <c r="L911" s="133"/>
    </row>
    <row r="912" spans="1:12" x14ac:dyDescent="0.25">
      <c r="A912" s="35"/>
      <c r="B912" s="39"/>
      <c r="C912" s="35"/>
      <c r="D912" s="35"/>
      <c r="E912" s="141"/>
      <c r="F912" s="132"/>
      <c r="L912" s="133"/>
    </row>
    <row r="913" spans="1:12" x14ac:dyDescent="0.25">
      <c r="A913" s="35"/>
      <c r="B913" s="39"/>
      <c r="C913" s="35"/>
      <c r="D913" s="35"/>
      <c r="E913" s="141"/>
      <c r="F913" s="132"/>
      <c r="L913" s="133"/>
    </row>
    <row r="914" spans="1:12" x14ac:dyDescent="0.25">
      <c r="A914" s="35"/>
      <c r="B914" s="39"/>
      <c r="C914" s="35"/>
      <c r="D914" s="35"/>
      <c r="E914" s="141"/>
      <c r="F914" s="132"/>
      <c r="L914" s="133"/>
    </row>
    <row r="915" spans="1:12" x14ac:dyDescent="0.25">
      <c r="A915" s="35"/>
      <c r="B915" s="39"/>
      <c r="C915" s="35"/>
      <c r="D915" s="35"/>
      <c r="E915" s="141"/>
      <c r="F915" s="132"/>
      <c r="L915" s="133"/>
    </row>
    <row r="916" spans="1:12" x14ac:dyDescent="0.25">
      <c r="A916" s="35"/>
      <c r="B916" s="39"/>
      <c r="C916" s="35"/>
      <c r="D916" s="35"/>
      <c r="E916" s="141"/>
      <c r="F916" s="132"/>
      <c r="L916" s="133"/>
    </row>
    <row r="917" spans="1:12" x14ac:dyDescent="0.25">
      <c r="A917" s="35"/>
      <c r="B917" s="39"/>
      <c r="C917" s="35"/>
      <c r="D917" s="35"/>
      <c r="E917" s="141"/>
      <c r="F917" s="143"/>
      <c r="L917" s="133">
        <f>SUM(G917:K917)</f>
        <v>0</v>
      </c>
    </row>
    <row r="918" spans="1:12" x14ac:dyDescent="0.25">
      <c r="A918" s="35"/>
      <c r="B918" s="39"/>
      <c r="C918" s="35"/>
      <c r="D918" s="35"/>
      <c r="E918" s="141"/>
      <c r="F918" s="143"/>
      <c r="L918" s="133"/>
    </row>
    <row r="919" spans="1:12" x14ac:dyDescent="0.25">
      <c r="A919" s="35"/>
      <c r="B919" s="39"/>
      <c r="C919" s="35"/>
      <c r="D919" s="35"/>
      <c r="E919" s="141"/>
      <c r="F919" s="143"/>
      <c r="L919" s="133"/>
    </row>
    <row r="920" spans="1:12" x14ac:dyDescent="0.25">
      <c r="A920" s="35"/>
      <c r="B920" s="39"/>
      <c r="C920" s="35"/>
      <c r="D920" s="35"/>
      <c r="E920" s="141"/>
      <c r="F920" s="143"/>
      <c r="L920" s="133"/>
    </row>
    <row r="921" spans="1:12" x14ac:dyDescent="0.25">
      <c r="A921" s="35"/>
      <c r="B921" s="39"/>
      <c r="C921" s="35"/>
      <c r="D921" s="35"/>
      <c r="E921" s="141"/>
      <c r="F921" s="143"/>
      <c r="L921" s="133"/>
    </row>
    <row r="922" spans="1:12" x14ac:dyDescent="0.25">
      <c r="A922" s="35"/>
      <c r="B922" s="39"/>
      <c r="C922" s="35"/>
      <c r="D922" s="35"/>
      <c r="E922" s="141"/>
      <c r="F922" s="143"/>
      <c r="L922" s="133"/>
    </row>
    <row r="923" spans="1:12" x14ac:dyDescent="0.25">
      <c r="A923" s="35"/>
      <c r="B923" s="39"/>
      <c r="C923" s="35"/>
      <c r="D923" s="35"/>
      <c r="E923" s="141"/>
      <c r="F923" s="143"/>
      <c r="L923" s="133"/>
    </row>
    <row r="924" spans="1:12" x14ac:dyDescent="0.25">
      <c r="A924" s="35"/>
      <c r="B924" s="39"/>
      <c r="C924" s="35"/>
      <c r="D924" s="35"/>
      <c r="E924" s="141"/>
      <c r="F924" s="143"/>
      <c r="L924" s="133"/>
    </row>
    <row r="925" spans="1:12" x14ac:dyDescent="0.25">
      <c r="A925" s="35"/>
      <c r="B925" s="39"/>
      <c r="C925" s="35"/>
      <c r="D925" s="35"/>
      <c r="E925" s="141"/>
      <c r="F925" s="143"/>
      <c r="L925" s="133"/>
    </row>
    <row r="926" spans="1:12" x14ac:dyDescent="0.25">
      <c r="A926" s="35"/>
      <c r="B926" s="39"/>
      <c r="C926" s="35"/>
      <c r="D926" s="35"/>
      <c r="E926" s="141"/>
      <c r="F926" s="143"/>
      <c r="L926" s="133"/>
    </row>
    <row r="927" spans="1:12" x14ac:dyDescent="0.25">
      <c r="A927" s="35"/>
      <c r="B927" s="39"/>
      <c r="C927" s="35"/>
      <c r="D927" s="35"/>
      <c r="E927" s="141"/>
      <c r="F927" s="143"/>
      <c r="L927" s="133"/>
    </row>
    <row r="928" spans="1:12" x14ac:dyDescent="0.25">
      <c r="A928" s="35"/>
      <c r="B928" s="39"/>
      <c r="C928" s="35"/>
      <c r="D928" s="35"/>
      <c r="E928" s="141"/>
      <c r="F928" s="143"/>
      <c r="L928" s="133"/>
    </row>
    <row r="929" spans="1:21" x14ac:dyDescent="0.25">
      <c r="A929" s="35"/>
      <c r="B929" s="39"/>
      <c r="C929" s="35"/>
      <c r="D929" s="35"/>
      <c r="E929" s="141"/>
      <c r="F929" s="143"/>
      <c r="L929" s="133"/>
    </row>
    <row r="930" spans="1:21" x14ac:dyDescent="0.25">
      <c r="A930" s="35"/>
      <c r="B930" s="39"/>
      <c r="C930" s="35"/>
      <c r="D930" s="35"/>
      <c r="E930" s="141"/>
      <c r="F930" s="143"/>
      <c r="L930" s="133">
        <f>SUM(G930:K930)</f>
        <v>0</v>
      </c>
    </row>
    <row r="931" spans="1:21" x14ac:dyDescent="0.25">
      <c r="A931" s="35"/>
      <c r="B931" s="39"/>
      <c r="C931" s="35"/>
      <c r="D931" s="35"/>
      <c r="E931" s="141"/>
      <c r="F931" s="143"/>
      <c r="L931" s="133">
        <f>SUM(G931:K931)</f>
        <v>0</v>
      </c>
    </row>
    <row r="932" spans="1:21" s="140" customFormat="1" ht="24" customHeight="1" x14ac:dyDescent="0.25">
      <c r="A932" s="20"/>
      <c r="B932" s="21" t="s">
        <v>124</v>
      </c>
      <c r="C932" s="20"/>
      <c r="D932" s="20"/>
      <c r="E932" s="22"/>
      <c r="F932" s="23"/>
      <c r="G932" s="139"/>
      <c r="H932" s="139"/>
      <c r="I932" s="139"/>
      <c r="J932" s="139"/>
      <c r="K932" s="139"/>
      <c r="L932" s="133">
        <f>SUM(G932:K932)</f>
        <v>0</v>
      </c>
      <c r="M932" s="139"/>
      <c r="N932" s="139"/>
      <c r="O932" s="139"/>
      <c r="P932" s="139"/>
      <c r="Q932" s="139"/>
      <c r="R932" s="139"/>
      <c r="S932" s="139"/>
      <c r="T932" s="139"/>
      <c r="U932" s="139"/>
    </row>
    <row r="934" spans="1:21" s="140" customFormat="1" x14ac:dyDescent="0.25">
      <c r="A934" s="452"/>
      <c r="B934" s="11"/>
      <c r="C934" s="10"/>
      <c r="D934" s="10"/>
      <c r="E934" s="12"/>
      <c r="F934" s="12"/>
      <c r="G934" s="139"/>
      <c r="H934" s="139"/>
      <c r="I934" s="139"/>
      <c r="J934" s="139"/>
      <c r="K934" s="139"/>
      <c r="L934" s="133">
        <f t="shared" ref="L934:L957" si="38">SUM(G934:K934)</f>
        <v>0</v>
      </c>
      <c r="M934" s="139"/>
      <c r="N934" s="139"/>
      <c r="O934" s="139"/>
      <c r="P934" s="139"/>
      <c r="Q934" s="139"/>
      <c r="R934" s="139"/>
      <c r="S934" s="139"/>
      <c r="T934" s="139"/>
      <c r="U934" s="139"/>
    </row>
    <row r="935" spans="1:21" x14ac:dyDescent="0.25">
      <c r="A935" s="35"/>
      <c r="B935" s="37"/>
      <c r="C935" s="35"/>
      <c r="D935" s="35"/>
      <c r="E935" s="141"/>
      <c r="F935" s="132"/>
      <c r="L935" s="133">
        <f t="shared" si="38"/>
        <v>0</v>
      </c>
    </row>
    <row r="936" spans="1:21" x14ac:dyDescent="0.25">
      <c r="A936" s="35"/>
      <c r="B936" s="36" t="s">
        <v>156</v>
      </c>
      <c r="C936" s="35"/>
      <c r="D936" s="35"/>
      <c r="E936" s="131"/>
      <c r="F936" s="143"/>
      <c r="L936" s="133">
        <f t="shared" si="38"/>
        <v>0</v>
      </c>
    </row>
    <row r="937" spans="1:21" x14ac:dyDescent="0.25">
      <c r="A937" s="35"/>
      <c r="B937" s="39"/>
      <c r="C937" s="35"/>
      <c r="D937" s="35"/>
      <c r="E937" s="131"/>
      <c r="F937" s="143"/>
      <c r="L937" s="133">
        <f t="shared" si="38"/>
        <v>0</v>
      </c>
    </row>
    <row r="938" spans="1:21" x14ac:dyDescent="0.25">
      <c r="A938" s="35"/>
      <c r="B938" s="36" t="s">
        <v>460</v>
      </c>
      <c r="C938" s="35"/>
      <c r="D938" s="35"/>
      <c r="E938" s="131"/>
      <c r="F938" s="143"/>
      <c r="L938" s="133">
        <f t="shared" si="38"/>
        <v>0</v>
      </c>
    </row>
    <row r="939" spans="1:21" x14ac:dyDescent="0.25">
      <c r="A939" s="35"/>
      <c r="B939" s="36"/>
      <c r="C939" s="35"/>
      <c r="D939" s="35"/>
      <c r="E939" s="131"/>
      <c r="F939" s="143"/>
      <c r="L939" s="133">
        <f t="shared" si="38"/>
        <v>0</v>
      </c>
    </row>
    <row r="940" spans="1:21" x14ac:dyDescent="0.25">
      <c r="A940" s="35"/>
      <c r="B940" s="36" t="s">
        <v>105</v>
      </c>
      <c r="C940" s="35"/>
      <c r="D940" s="35"/>
      <c r="E940" s="131"/>
      <c r="F940" s="132"/>
      <c r="L940" s="133">
        <f t="shared" si="38"/>
        <v>0</v>
      </c>
    </row>
    <row r="941" spans="1:21" x14ac:dyDescent="0.25">
      <c r="A941" s="35"/>
      <c r="B941" s="36"/>
      <c r="C941" s="35"/>
      <c r="D941" s="35"/>
      <c r="E941" s="131"/>
      <c r="F941" s="132"/>
      <c r="L941" s="133">
        <f t="shared" si="38"/>
        <v>0</v>
      </c>
    </row>
    <row r="942" spans="1:21" ht="57" x14ac:dyDescent="0.25">
      <c r="A942" s="35"/>
      <c r="B942" s="34" t="s">
        <v>126</v>
      </c>
      <c r="C942" s="35"/>
      <c r="D942" s="35"/>
      <c r="E942" s="131"/>
      <c r="F942" s="132"/>
      <c r="L942" s="133">
        <f t="shared" si="38"/>
        <v>0</v>
      </c>
    </row>
    <row r="943" spans="1:21" x14ac:dyDescent="0.25">
      <c r="A943" s="35"/>
      <c r="B943" s="39"/>
      <c r="C943" s="35"/>
      <c r="D943" s="35"/>
      <c r="E943" s="131"/>
      <c r="F943" s="143"/>
      <c r="L943" s="133">
        <f t="shared" si="38"/>
        <v>0</v>
      </c>
    </row>
    <row r="944" spans="1:21" ht="16.5" x14ac:dyDescent="0.25">
      <c r="A944" s="35">
        <v>10</v>
      </c>
      <c r="B944" s="30" t="s">
        <v>455</v>
      </c>
      <c r="C944" s="38" t="s">
        <v>153</v>
      </c>
      <c r="D944" s="173"/>
      <c r="E944" s="141"/>
      <c r="F944" s="143"/>
      <c r="L944" s="133">
        <f t="shared" si="38"/>
        <v>0</v>
      </c>
    </row>
    <row r="945" spans="1:12" ht="16.5" x14ac:dyDescent="0.25">
      <c r="A945" s="35"/>
      <c r="B945" s="30"/>
      <c r="C945" s="38"/>
      <c r="D945" s="173"/>
      <c r="E945" s="141"/>
      <c r="F945" s="143"/>
      <c r="L945" s="133">
        <f t="shared" si="38"/>
        <v>0</v>
      </c>
    </row>
    <row r="946" spans="1:12" ht="30" x14ac:dyDescent="0.25">
      <c r="A946" s="35" t="s">
        <v>210</v>
      </c>
      <c r="B946" s="30" t="s">
        <v>586</v>
      </c>
      <c r="C946" s="38" t="s">
        <v>153</v>
      </c>
      <c r="D946" s="173"/>
      <c r="E946" s="141"/>
      <c r="F946" s="132"/>
      <c r="L946" s="133">
        <f t="shared" si="38"/>
        <v>0</v>
      </c>
    </row>
    <row r="947" spans="1:12" ht="16.5" x14ac:dyDescent="0.25">
      <c r="A947" s="35"/>
      <c r="B947" s="30"/>
      <c r="C947" s="38"/>
      <c r="D947" s="173"/>
      <c r="E947" s="141"/>
      <c r="F947" s="132"/>
      <c r="L947" s="133">
        <f t="shared" si="38"/>
        <v>0</v>
      </c>
    </row>
    <row r="948" spans="1:12" x14ac:dyDescent="0.25">
      <c r="A948" s="35" t="s">
        <v>211</v>
      </c>
      <c r="B948" s="34" t="s">
        <v>579</v>
      </c>
      <c r="C948" s="35" t="s">
        <v>585</v>
      </c>
      <c r="D948" s="173">
        <v>3</v>
      </c>
      <c r="E948" s="141"/>
      <c r="F948" s="132"/>
      <c r="H948" s="43">
        <v>603</v>
      </c>
      <c r="I948" s="43">
        <v>2352</v>
      </c>
      <c r="L948" s="133">
        <f t="shared" si="38"/>
        <v>2955</v>
      </c>
    </row>
    <row r="949" spans="1:12" x14ac:dyDescent="0.25">
      <c r="A949" s="35"/>
      <c r="B949" s="34"/>
      <c r="C949" s="35"/>
      <c r="D949" s="173"/>
      <c r="E949" s="141"/>
      <c r="F949" s="132"/>
      <c r="L949" s="133">
        <f t="shared" si="38"/>
        <v>0</v>
      </c>
    </row>
    <row r="950" spans="1:12" x14ac:dyDescent="0.25">
      <c r="A950" s="35" t="s">
        <v>212</v>
      </c>
      <c r="B950" s="30" t="s">
        <v>457</v>
      </c>
      <c r="C950" s="35" t="s">
        <v>153</v>
      </c>
      <c r="D950" s="173"/>
      <c r="E950" s="141"/>
      <c r="F950" s="132"/>
      <c r="L950" s="133">
        <f t="shared" si="38"/>
        <v>0</v>
      </c>
    </row>
    <row r="951" spans="1:12" x14ac:dyDescent="0.25">
      <c r="A951" s="35"/>
      <c r="B951" s="30"/>
      <c r="C951" s="35"/>
      <c r="D951" s="173"/>
      <c r="E951" s="141"/>
      <c r="F951" s="132"/>
      <c r="L951" s="133">
        <f t="shared" si="38"/>
        <v>0</v>
      </c>
    </row>
    <row r="952" spans="1:12" x14ac:dyDescent="0.25">
      <c r="A952" s="35" t="s">
        <v>1129</v>
      </c>
      <c r="B952" s="34" t="s">
        <v>621</v>
      </c>
      <c r="C952" s="35" t="s">
        <v>114</v>
      </c>
      <c r="D952" s="173">
        <v>52</v>
      </c>
      <c r="E952" s="141"/>
      <c r="F952" s="132"/>
      <c r="I952" s="43">
        <v>36</v>
      </c>
      <c r="J952" s="43">
        <v>16</v>
      </c>
      <c r="L952" s="133">
        <f t="shared" si="38"/>
        <v>52</v>
      </c>
    </row>
    <row r="953" spans="1:12" x14ac:dyDescent="0.25">
      <c r="A953" s="35"/>
      <c r="B953" s="34"/>
      <c r="C953" s="35"/>
      <c r="D953" s="173"/>
      <c r="E953" s="141"/>
      <c r="F953" s="132"/>
      <c r="L953" s="133">
        <f t="shared" si="38"/>
        <v>0</v>
      </c>
    </row>
    <row r="954" spans="1:12" x14ac:dyDescent="0.25">
      <c r="A954" s="35" t="s">
        <v>1130</v>
      </c>
      <c r="B954" s="34" t="s">
        <v>622</v>
      </c>
      <c r="C954" s="35" t="s">
        <v>114</v>
      </c>
      <c r="D954" s="173">
        <v>80</v>
      </c>
      <c r="E954" s="141"/>
      <c r="F954" s="132"/>
      <c r="I954" s="43">
        <v>64</v>
      </c>
      <c r="J954" s="43">
        <v>16</v>
      </c>
      <c r="L954" s="133">
        <f t="shared" si="38"/>
        <v>80</v>
      </c>
    </row>
    <row r="955" spans="1:12" x14ac:dyDescent="0.25">
      <c r="A955" s="35"/>
      <c r="B955" s="34"/>
      <c r="C955" s="35"/>
      <c r="D955" s="173"/>
      <c r="E955" s="141"/>
      <c r="F955" s="132"/>
      <c r="L955" s="133">
        <f t="shared" si="38"/>
        <v>0</v>
      </c>
    </row>
    <row r="956" spans="1:12" x14ac:dyDescent="0.25">
      <c r="A956" s="35" t="s">
        <v>1131</v>
      </c>
      <c r="B956" s="30" t="s">
        <v>580</v>
      </c>
      <c r="C956" s="35" t="s">
        <v>153</v>
      </c>
      <c r="D956" s="173"/>
      <c r="E956" s="141"/>
      <c r="F956" s="132"/>
      <c r="L956" s="133">
        <f t="shared" si="38"/>
        <v>0</v>
      </c>
    </row>
    <row r="957" spans="1:12" x14ac:dyDescent="0.25">
      <c r="A957" s="35"/>
      <c r="B957" s="30"/>
      <c r="C957" s="35"/>
      <c r="D957" s="173"/>
      <c r="E957" s="141"/>
      <c r="F957" s="132"/>
      <c r="L957" s="133">
        <f t="shared" si="38"/>
        <v>0</v>
      </c>
    </row>
    <row r="958" spans="1:12" ht="30" x14ac:dyDescent="0.25">
      <c r="A958" s="35" t="s">
        <v>1132</v>
      </c>
      <c r="B958" s="30" t="s">
        <v>581</v>
      </c>
      <c r="C958" s="35" t="s">
        <v>153</v>
      </c>
      <c r="D958" s="173"/>
      <c r="E958" s="141"/>
      <c r="F958" s="132"/>
      <c r="L958" s="133">
        <f t="shared" ref="L958:L989" si="39">SUM(G958:K958)</f>
        <v>0</v>
      </c>
    </row>
    <row r="959" spans="1:12" x14ac:dyDescent="0.25">
      <c r="A959" s="35"/>
      <c r="B959" s="30"/>
      <c r="C959" s="35"/>
      <c r="D959" s="173"/>
      <c r="E959" s="141"/>
      <c r="F959" s="132"/>
      <c r="L959" s="133">
        <f t="shared" si="39"/>
        <v>0</v>
      </c>
    </row>
    <row r="960" spans="1:12" x14ac:dyDescent="0.25">
      <c r="A960" s="35" t="s">
        <v>1133</v>
      </c>
      <c r="B960" s="34" t="s">
        <v>582</v>
      </c>
      <c r="C960" s="35" t="s">
        <v>585</v>
      </c>
      <c r="D960" s="173">
        <f>8+1</f>
        <v>9</v>
      </c>
      <c r="E960" s="141"/>
      <c r="F960" s="132"/>
      <c r="H960" s="43">
        <v>1078</v>
      </c>
      <c r="I960" s="43">
        <v>6560</v>
      </c>
      <c r="L960" s="133">
        <f t="shared" si="39"/>
        <v>7638</v>
      </c>
    </row>
    <row r="961" spans="1:12" x14ac:dyDescent="0.25">
      <c r="A961" s="35"/>
      <c r="B961" s="34"/>
      <c r="C961" s="35"/>
      <c r="D961" s="173"/>
      <c r="E961" s="141"/>
      <c r="F961" s="132"/>
      <c r="L961" s="133">
        <f t="shared" si="39"/>
        <v>0</v>
      </c>
    </row>
    <row r="962" spans="1:12" x14ac:dyDescent="0.25">
      <c r="A962" s="35" t="s">
        <v>1134</v>
      </c>
      <c r="B962" s="34" t="s">
        <v>624</v>
      </c>
      <c r="C962" s="35" t="s">
        <v>456</v>
      </c>
      <c r="D962" s="173">
        <v>2</v>
      </c>
      <c r="E962" s="141"/>
      <c r="F962" s="132"/>
      <c r="I962" s="43">
        <v>2112</v>
      </c>
      <c r="L962" s="133">
        <f t="shared" si="39"/>
        <v>2112</v>
      </c>
    </row>
    <row r="963" spans="1:12" x14ac:dyDescent="0.25">
      <c r="A963" s="35"/>
      <c r="B963" s="34"/>
      <c r="C963" s="35"/>
      <c r="D963" s="173"/>
      <c r="E963" s="141"/>
      <c r="F963" s="132"/>
      <c r="L963" s="133">
        <f t="shared" si="39"/>
        <v>0</v>
      </c>
    </row>
    <row r="964" spans="1:12" x14ac:dyDescent="0.25">
      <c r="A964" s="35" t="s">
        <v>1135</v>
      </c>
      <c r="B964" s="34" t="s">
        <v>618</v>
      </c>
      <c r="C964" s="35" t="s">
        <v>456</v>
      </c>
      <c r="D964" s="173">
        <f>3+2</f>
        <v>5</v>
      </c>
      <c r="E964" s="141"/>
      <c r="F964" s="132"/>
      <c r="I964" s="43">
        <v>2647</v>
      </c>
      <c r="L964" s="133">
        <f t="shared" si="39"/>
        <v>2647</v>
      </c>
    </row>
    <row r="965" spans="1:12" x14ac:dyDescent="0.25">
      <c r="A965" s="35"/>
      <c r="B965" s="34"/>
      <c r="C965" s="35"/>
      <c r="D965" s="173"/>
      <c r="E965" s="141"/>
      <c r="F965" s="132"/>
      <c r="L965" s="133">
        <f t="shared" si="39"/>
        <v>0</v>
      </c>
    </row>
    <row r="966" spans="1:12" x14ac:dyDescent="0.25">
      <c r="A966" s="35" t="s">
        <v>1136</v>
      </c>
      <c r="B966" s="39" t="s">
        <v>620</v>
      </c>
      <c r="C966" s="35" t="s">
        <v>114</v>
      </c>
      <c r="D966" s="35">
        <v>72</v>
      </c>
      <c r="E966" s="141"/>
      <c r="F966" s="132"/>
      <c r="I966" s="43">
        <v>72</v>
      </c>
      <c r="L966" s="133">
        <f t="shared" si="39"/>
        <v>72</v>
      </c>
    </row>
    <row r="967" spans="1:12" x14ac:dyDescent="0.25">
      <c r="A967" s="35"/>
      <c r="B967" s="39"/>
      <c r="C967" s="35"/>
      <c r="D967" s="35"/>
      <c r="E967" s="141"/>
      <c r="F967" s="132"/>
      <c r="L967" s="133">
        <f t="shared" si="39"/>
        <v>0</v>
      </c>
    </row>
    <row r="968" spans="1:12" x14ac:dyDescent="0.25">
      <c r="A968" s="35" t="s">
        <v>1137</v>
      </c>
      <c r="B968" s="30" t="s">
        <v>458</v>
      </c>
      <c r="C968" s="35" t="s">
        <v>153</v>
      </c>
      <c r="D968" s="173"/>
      <c r="E968" s="141"/>
      <c r="F968" s="132"/>
      <c r="L968" s="133">
        <f t="shared" si="39"/>
        <v>0</v>
      </c>
    </row>
    <row r="969" spans="1:12" x14ac:dyDescent="0.25">
      <c r="A969" s="35"/>
      <c r="B969" s="30"/>
      <c r="C969" s="35"/>
      <c r="D969" s="173"/>
      <c r="E969" s="141"/>
      <c r="F969" s="132"/>
      <c r="L969" s="133">
        <f t="shared" si="39"/>
        <v>0</v>
      </c>
    </row>
    <row r="970" spans="1:12" x14ac:dyDescent="0.25">
      <c r="A970" s="35" t="s">
        <v>1138</v>
      </c>
      <c r="B970" s="30" t="s">
        <v>459</v>
      </c>
      <c r="C970" s="35" t="s">
        <v>153</v>
      </c>
      <c r="D970" s="173"/>
      <c r="E970" s="141"/>
      <c r="F970" s="132"/>
      <c r="L970" s="133">
        <f t="shared" si="39"/>
        <v>0</v>
      </c>
    </row>
    <row r="971" spans="1:12" x14ac:dyDescent="0.25">
      <c r="A971" s="35"/>
      <c r="B971" s="30"/>
      <c r="C971" s="35"/>
      <c r="D971" s="173"/>
      <c r="E971" s="141"/>
      <c r="F971" s="132"/>
      <c r="L971" s="133">
        <f t="shared" si="39"/>
        <v>0</v>
      </c>
    </row>
    <row r="972" spans="1:12" x14ac:dyDescent="0.25">
      <c r="A972" s="35" t="s">
        <v>1139</v>
      </c>
      <c r="B972" s="34" t="s">
        <v>584</v>
      </c>
      <c r="C972" s="35" t="s">
        <v>585</v>
      </c>
      <c r="D972" s="173">
        <f>5+1</f>
        <v>6</v>
      </c>
      <c r="E972" s="141"/>
      <c r="F972" s="132"/>
      <c r="H972" s="43">
        <v>1183</v>
      </c>
      <c r="I972" s="43">
        <v>2982</v>
      </c>
      <c r="J972" s="43">
        <v>400</v>
      </c>
      <c r="L972" s="133">
        <f t="shared" si="39"/>
        <v>4565</v>
      </c>
    </row>
    <row r="973" spans="1:12" x14ac:dyDescent="0.25">
      <c r="A973" s="35"/>
      <c r="B973" s="34"/>
      <c r="C973" s="35"/>
      <c r="D973" s="173"/>
      <c r="E973" s="141"/>
      <c r="F973" s="132"/>
      <c r="L973" s="133">
        <f t="shared" si="39"/>
        <v>0</v>
      </c>
    </row>
    <row r="974" spans="1:12" x14ac:dyDescent="0.25">
      <c r="A974" s="35" t="s">
        <v>1140</v>
      </c>
      <c r="B974" s="34" t="s">
        <v>583</v>
      </c>
      <c r="C974" s="35" t="s">
        <v>585</v>
      </c>
      <c r="D974" s="173">
        <v>1</v>
      </c>
      <c r="E974" s="141"/>
      <c r="F974" s="132"/>
      <c r="H974" s="43">
        <v>190</v>
      </c>
      <c r="I974" s="43">
        <v>613</v>
      </c>
      <c r="J974" s="43">
        <v>200</v>
      </c>
      <c r="L974" s="133">
        <f t="shared" si="39"/>
        <v>1003</v>
      </c>
    </row>
    <row r="975" spans="1:12" x14ac:dyDescent="0.25">
      <c r="A975" s="35"/>
      <c r="B975" s="39"/>
      <c r="C975" s="35"/>
      <c r="D975" s="35"/>
      <c r="E975" s="131"/>
      <c r="F975" s="132"/>
      <c r="L975" s="133">
        <f t="shared" si="39"/>
        <v>0</v>
      </c>
    </row>
    <row r="976" spans="1:12" ht="25.9" customHeight="1" x14ac:dyDescent="0.25">
      <c r="A976" s="35" t="s">
        <v>1141</v>
      </c>
      <c r="B976" s="39" t="s">
        <v>619</v>
      </c>
      <c r="C976" s="35" t="s">
        <v>114</v>
      </c>
      <c r="D976" s="35">
        <v>18</v>
      </c>
      <c r="E976" s="141"/>
      <c r="F976" s="132"/>
      <c r="I976" s="43">
        <v>18</v>
      </c>
      <c r="L976" s="133">
        <f t="shared" si="39"/>
        <v>18</v>
      </c>
    </row>
    <row r="977" spans="1:21" x14ac:dyDescent="0.25">
      <c r="A977" s="35"/>
      <c r="B977" s="39"/>
      <c r="C977" s="35"/>
      <c r="D977" s="35"/>
      <c r="E977" s="141"/>
      <c r="F977" s="132"/>
      <c r="L977" s="133">
        <f t="shared" si="39"/>
        <v>0</v>
      </c>
    </row>
    <row r="978" spans="1:21" x14ac:dyDescent="0.25">
      <c r="A978" s="35" t="s">
        <v>308</v>
      </c>
      <c r="B978" s="30" t="s">
        <v>623</v>
      </c>
      <c r="C978" s="35" t="s">
        <v>153</v>
      </c>
      <c r="D978" s="173"/>
      <c r="E978" s="141"/>
      <c r="F978" s="132"/>
      <c r="L978" s="133">
        <f t="shared" si="39"/>
        <v>0</v>
      </c>
    </row>
    <row r="979" spans="1:21" x14ac:dyDescent="0.25">
      <c r="A979" s="35"/>
      <c r="B979" s="30"/>
      <c r="C979" s="35"/>
      <c r="D979" s="173"/>
      <c r="E979" s="141"/>
      <c r="F979" s="132"/>
      <c r="L979" s="133">
        <f t="shared" si="39"/>
        <v>0</v>
      </c>
    </row>
    <row r="980" spans="1:21" x14ac:dyDescent="0.25">
      <c r="A980" s="35" t="s">
        <v>309</v>
      </c>
      <c r="B980" s="34" t="s">
        <v>625</v>
      </c>
      <c r="C980" s="35" t="s">
        <v>114</v>
      </c>
      <c r="D980" s="173">
        <v>32</v>
      </c>
      <c r="E980" s="141"/>
      <c r="F980" s="132"/>
      <c r="I980" s="43">
        <v>32</v>
      </c>
      <c r="L980" s="133">
        <f t="shared" si="39"/>
        <v>32</v>
      </c>
    </row>
    <row r="981" spans="1:21" x14ac:dyDescent="0.25">
      <c r="A981" s="35"/>
      <c r="B981" s="39"/>
      <c r="C981" s="35"/>
      <c r="D981" s="35"/>
      <c r="E981" s="141"/>
      <c r="F981" s="132"/>
      <c r="L981" s="133">
        <f t="shared" si="39"/>
        <v>0</v>
      </c>
    </row>
    <row r="982" spans="1:21" x14ac:dyDescent="0.25">
      <c r="A982" s="35"/>
      <c r="B982" s="39"/>
      <c r="C982" s="35"/>
      <c r="D982" s="35"/>
      <c r="E982" s="141"/>
      <c r="F982" s="143"/>
      <c r="L982" s="133">
        <f t="shared" si="39"/>
        <v>0</v>
      </c>
    </row>
    <row r="983" spans="1:21" s="140" customFormat="1" ht="22.15" customHeight="1" x14ac:dyDescent="0.25">
      <c r="A983" s="20"/>
      <c r="B983" s="21" t="s">
        <v>124</v>
      </c>
      <c r="C983" s="20"/>
      <c r="D983" s="20"/>
      <c r="E983" s="22"/>
      <c r="F983" s="23"/>
      <c r="G983" s="139"/>
      <c r="H983" s="139"/>
      <c r="I983" s="139"/>
      <c r="J983" s="139"/>
      <c r="K983" s="139"/>
      <c r="L983" s="133">
        <f t="shared" si="39"/>
        <v>0</v>
      </c>
      <c r="M983" s="139"/>
      <c r="N983" s="139"/>
      <c r="O983" s="139"/>
      <c r="P983" s="139"/>
      <c r="Q983" s="139"/>
      <c r="R983" s="139"/>
      <c r="S983" s="139"/>
      <c r="T983" s="139"/>
      <c r="U983" s="139"/>
    </row>
    <row r="984" spans="1:21" s="140" customFormat="1" x14ac:dyDescent="0.25">
      <c r="A984" s="45"/>
      <c r="B984" s="46"/>
      <c r="C984" s="45"/>
      <c r="D984" s="45"/>
      <c r="E984" s="47"/>
      <c r="F984" s="47"/>
      <c r="G984" s="139"/>
      <c r="H984" s="139"/>
      <c r="I984" s="139"/>
      <c r="J984" s="139"/>
      <c r="K984" s="139"/>
      <c r="L984" s="133">
        <f t="shared" si="39"/>
        <v>0</v>
      </c>
      <c r="M984" s="139"/>
      <c r="N984" s="139"/>
      <c r="O984" s="139"/>
      <c r="P984" s="139"/>
      <c r="Q984" s="139"/>
      <c r="R984" s="139"/>
      <c r="S984" s="139"/>
      <c r="T984" s="139"/>
      <c r="U984" s="139"/>
    </row>
    <row r="985" spans="1:21" s="140" customFormat="1" x14ac:dyDescent="0.25">
      <c r="A985" s="452"/>
      <c r="B985" s="11"/>
      <c r="C985" s="10"/>
      <c r="D985" s="10"/>
      <c r="E985" s="12"/>
      <c r="F985" s="12"/>
      <c r="G985" s="139"/>
      <c r="H985" s="139"/>
      <c r="I985" s="139"/>
      <c r="J985" s="139"/>
      <c r="K985" s="139"/>
      <c r="L985" s="133">
        <f>SUM(G985:K985)</f>
        <v>0</v>
      </c>
      <c r="M985" s="139"/>
      <c r="N985" s="139"/>
      <c r="O985" s="139"/>
      <c r="P985" s="139"/>
      <c r="Q985" s="139"/>
      <c r="R985" s="139"/>
      <c r="S985" s="139"/>
      <c r="T985" s="139"/>
      <c r="U985" s="139"/>
    </row>
    <row r="986" spans="1:21" x14ac:dyDescent="0.25">
      <c r="A986" s="35"/>
      <c r="B986" s="37"/>
      <c r="C986" s="35"/>
      <c r="D986" s="35"/>
      <c r="E986" s="141"/>
      <c r="F986" s="132"/>
      <c r="L986" s="133">
        <f t="shared" si="39"/>
        <v>0</v>
      </c>
    </row>
    <row r="987" spans="1:21" x14ac:dyDescent="0.25">
      <c r="A987" s="35"/>
      <c r="B987" s="36" t="s">
        <v>159</v>
      </c>
      <c r="C987" s="35"/>
      <c r="D987" s="35"/>
      <c r="E987" s="131"/>
      <c r="F987" s="143"/>
      <c r="L987" s="133">
        <f t="shared" si="39"/>
        <v>0</v>
      </c>
    </row>
    <row r="988" spans="1:21" x14ac:dyDescent="0.25">
      <c r="A988" s="35"/>
      <c r="B988" s="39"/>
      <c r="C988" s="35"/>
      <c r="D988" s="35"/>
      <c r="E988" s="131"/>
      <c r="F988" s="143"/>
      <c r="L988" s="133">
        <f t="shared" si="39"/>
        <v>0</v>
      </c>
    </row>
    <row r="989" spans="1:21" x14ac:dyDescent="0.25">
      <c r="A989" s="35"/>
      <c r="B989" s="36" t="s">
        <v>157</v>
      </c>
      <c r="C989" s="35"/>
      <c r="D989" s="35"/>
      <c r="E989" s="131"/>
      <c r="F989" s="143"/>
      <c r="L989" s="133">
        <f t="shared" si="39"/>
        <v>0</v>
      </c>
    </row>
    <row r="990" spans="1:21" x14ac:dyDescent="0.25">
      <c r="A990" s="35"/>
      <c r="B990" s="36"/>
      <c r="C990" s="35"/>
      <c r="D990" s="35"/>
      <c r="E990" s="131"/>
      <c r="F990" s="143"/>
      <c r="L990" s="133">
        <f t="shared" ref="L990:L1016" si="40">SUM(G990:K990)</f>
        <v>0</v>
      </c>
    </row>
    <row r="991" spans="1:21" x14ac:dyDescent="0.25">
      <c r="A991" s="35"/>
      <c r="B991" s="36" t="s">
        <v>105</v>
      </c>
      <c r="C991" s="35"/>
      <c r="D991" s="35"/>
      <c r="E991" s="131"/>
      <c r="F991" s="132"/>
      <c r="L991" s="133">
        <f t="shared" si="40"/>
        <v>0</v>
      </c>
    </row>
    <row r="992" spans="1:21" x14ac:dyDescent="0.25">
      <c r="A992" s="35"/>
      <c r="B992" s="36"/>
      <c r="C992" s="35"/>
      <c r="D992" s="35"/>
      <c r="E992" s="131"/>
      <c r="F992" s="132"/>
      <c r="L992" s="133">
        <f t="shared" si="40"/>
        <v>0</v>
      </c>
    </row>
    <row r="993" spans="1:12" ht="57" x14ac:dyDescent="0.25">
      <c r="A993" s="35"/>
      <c r="B993" s="34" t="s">
        <v>126</v>
      </c>
      <c r="C993" s="35"/>
      <c r="D993" s="35"/>
      <c r="E993" s="131"/>
      <c r="F993" s="132"/>
      <c r="L993" s="133">
        <f t="shared" si="40"/>
        <v>0</v>
      </c>
    </row>
    <row r="994" spans="1:12" x14ac:dyDescent="0.25">
      <c r="A994" s="35"/>
      <c r="B994" s="39"/>
      <c r="C994" s="35"/>
      <c r="D994" s="35"/>
      <c r="E994" s="131"/>
      <c r="F994" s="143"/>
      <c r="L994" s="133">
        <f t="shared" si="40"/>
        <v>0</v>
      </c>
    </row>
    <row r="995" spans="1:12" x14ac:dyDescent="0.25">
      <c r="A995" s="35">
        <v>11</v>
      </c>
      <c r="B995" s="174" t="s">
        <v>222</v>
      </c>
      <c r="C995" s="175"/>
      <c r="D995" s="175"/>
      <c r="E995" s="131"/>
      <c r="F995" s="143"/>
      <c r="L995" s="133">
        <f t="shared" si="40"/>
        <v>0</v>
      </c>
    </row>
    <row r="996" spans="1:12" x14ac:dyDescent="0.25">
      <c r="A996" s="35"/>
      <c r="B996" s="176"/>
      <c r="C996" s="175"/>
      <c r="D996" s="175"/>
      <c r="E996" s="131"/>
      <c r="F996" s="143"/>
      <c r="L996" s="133">
        <f t="shared" si="40"/>
        <v>0</v>
      </c>
    </row>
    <row r="997" spans="1:12" x14ac:dyDescent="0.25">
      <c r="A997" s="35" t="s">
        <v>310</v>
      </c>
      <c r="B997" s="174" t="s">
        <v>495</v>
      </c>
      <c r="C997" s="175"/>
      <c r="D997" s="175"/>
      <c r="E997" s="131"/>
      <c r="F997" s="132"/>
      <c r="L997" s="133">
        <f t="shared" si="40"/>
        <v>0</v>
      </c>
    </row>
    <row r="998" spans="1:12" x14ac:dyDescent="0.25">
      <c r="A998" s="35"/>
      <c r="B998" s="174"/>
      <c r="C998" s="175"/>
      <c r="D998" s="175"/>
      <c r="E998" s="131"/>
      <c r="F998" s="132"/>
      <c r="L998" s="133">
        <f t="shared" si="40"/>
        <v>0</v>
      </c>
    </row>
    <row r="999" spans="1:12" x14ac:dyDescent="0.25">
      <c r="A999" s="35" t="s">
        <v>1142</v>
      </c>
      <c r="B999" s="174" t="s">
        <v>513</v>
      </c>
      <c r="C999" s="175"/>
      <c r="D999" s="175"/>
      <c r="E999" s="131"/>
      <c r="F999" s="132"/>
      <c r="L999" s="133">
        <f t="shared" si="40"/>
        <v>0</v>
      </c>
    </row>
    <row r="1000" spans="1:12" x14ac:dyDescent="0.25">
      <c r="A1000" s="35"/>
      <c r="B1000" s="174"/>
      <c r="C1000" s="175"/>
      <c r="D1000" s="175"/>
      <c r="E1000" s="131"/>
      <c r="F1000" s="132"/>
      <c r="L1000" s="133">
        <f t="shared" si="40"/>
        <v>0</v>
      </c>
    </row>
    <row r="1001" spans="1:12" ht="114" x14ac:dyDescent="0.25">
      <c r="A1001" s="35" t="s">
        <v>1143</v>
      </c>
      <c r="B1001" s="177" t="s">
        <v>626</v>
      </c>
      <c r="C1001" s="175" t="s">
        <v>112</v>
      </c>
      <c r="D1001" s="175">
        <v>38</v>
      </c>
      <c r="E1001" s="131"/>
      <c r="F1001" s="132"/>
      <c r="I1001" s="43">
        <v>38</v>
      </c>
      <c r="L1001" s="133">
        <f t="shared" si="40"/>
        <v>38</v>
      </c>
    </row>
    <row r="1002" spans="1:12" x14ac:dyDescent="0.25">
      <c r="A1002" s="35"/>
      <c r="B1002" s="176"/>
      <c r="C1002" s="175"/>
      <c r="D1002" s="175"/>
      <c r="E1002" s="131"/>
      <c r="F1002" s="132"/>
      <c r="L1002" s="133">
        <f t="shared" si="40"/>
        <v>0</v>
      </c>
    </row>
    <row r="1003" spans="1:12" ht="114" x14ac:dyDescent="0.25">
      <c r="A1003" s="35" t="s">
        <v>1144</v>
      </c>
      <c r="B1003" s="34" t="s">
        <v>494</v>
      </c>
      <c r="C1003" s="175" t="s">
        <v>112</v>
      </c>
      <c r="D1003" s="175">
        <v>12</v>
      </c>
      <c r="E1003" s="131"/>
      <c r="F1003" s="132"/>
      <c r="I1003" s="43">
        <v>12</v>
      </c>
      <c r="L1003" s="133">
        <f t="shared" si="40"/>
        <v>12</v>
      </c>
    </row>
    <row r="1004" spans="1:12" x14ac:dyDescent="0.25">
      <c r="A1004" s="35"/>
      <c r="B1004" s="176"/>
      <c r="C1004" s="175"/>
      <c r="D1004" s="175"/>
      <c r="E1004" s="131"/>
      <c r="F1004" s="132"/>
      <c r="L1004" s="133">
        <f t="shared" si="40"/>
        <v>0</v>
      </c>
    </row>
    <row r="1005" spans="1:12" x14ac:dyDescent="0.25">
      <c r="A1005" s="35" t="s">
        <v>311</v>
      </c>
      <c r="B1005" s="178" t="s">
        <v>512</v>
      </c>
      <c r="C1005" s="175"/>
      <c r="D1005" s="175"/>
      <c r="E1005" s="131"/>
      <c r="F1005" s="132"/>
      <c r="L1005" s="133">
        <f t="shared" si="40"/>
        <v>0</v>
      </c>
    </row>
    <row r="1006" spans="1:12" x14ac:dyDescent="0.25">
      <c r="A1006" s="35"/>
      <c r="B1006" s="176"/>
      <c r="C1006" s="175"/>
      <c r="D1006" s="175"/>
      <c r="E1006" s="131"/>
      <c r="F1006" s="132"/>
      <c r="L1006" s="133">
        <f t="shared" si="40"/>
        <v>0</v>
      </c>
    </row>
    <row r="1007" spans="1:12" x14ac:dyDescent="0.25">
      <c r="A1007" s="35" t="s">
        <v>312</v>
      </c>
      <c r="B1007" s="142" t="s">
        <v>627</v>
      </c>
      <c r="C1007" s="35"/>
      <c r="D1007" s="35"/>
      <c r="E1007" s="141"/>
      <c r="F1007" s="132"/>
      <c r="L1007" s="133">
        <f t="shared" si="40"/>
        <v>0</v>
      </c>
    </row>
    <row r="1008" spans="1:12" x14ac:dyDescent="0.25">
      <c r="A1008" s="35"/>
      <c r="B1008" s="179"/>
      <c r="C1008" s="180"/>
      <c r="D1008" s="180"/>
      <c r="E1008" s="141"/>
      <c r="F1008" s="132"/>
      <c r="L1008" s="133">
        <f t="shared" si="40"/>
        <v>0</v>
      </c>
    </row>
    <row r="1009" spans="1:12" ht="28.5" x14ac:dyDescent="0.25">
      <c r="A1009" s="35" t="s">
        <v>313</v>
      </c>
      <c r="B1009" s="176" t="s">
        <v>1349</v>
      </c>
      <c r="C1009" s="175" t="s">
        <v>114</v>
      </c>
      <c r="D1009" s="175">
        <v>2</v>
      </c>
      <c r="E1009" s="131"/>
      <c r="F1009" s="132"/>
      <c r="I1009" s="43">
        <v>2</v>
      </c>
      <c r="L1009" s="133">
        <f t="shared" si="40"/>
        <v>2</v>
      </c>
    </row>
    <row r="1010" spans="1:12" x14ac:dyDescent="0.25">
      <c r="A1010" s="35"/>
      <c r="B1010" s="176"/>
      <c r="C1010" s="175"/>
      <c r="D1010" s="175"/>
      <c r="E1010" s="131"/>
      <c r="F1010" s="132"/>
      <c r="L1010" s="133">
        <f t="shared" si="40"/>
        <v>0</v>
      </c>
    </row>
    <row r="1011" spans="1:12" x14ac:dyDescent="0.25">
      <c r="A1011" s="35" t="s">
        <v>1145</v>
      </c>
      <c r="B1011" s="36" t="s">
        <v>503</v>
      </c>
      <c r="C1011" s="35"/>
      <c r="D1011" s="35"/>
      <c r="E1011" s="131"/>
      <c r="F1011" s="132"/>
      <c r="L1011" s="133">
        <f t="shared" si="40"/>
        <v>0</v>
      </c>
    </row>
    <row r="1012" spans="1:12" x14ac:dyDescent="0.25">
      <c r="A1012" s="35"/>
      <c r="B1012" s="36"/>
      <c r="C1012" s="35"/>
      <c r="D1012" s="35"/>
      <c r="E1012" s="131"/>
      <c r="F1012" s="132"/>
      <c r="L1012" s="133">
        <f t="shared" si="40"/>
        <v>0</v>
      </c>
    </row>
    <row r="1013" spans="1:12" x14ac:dyDescent="0.25">
      <c r="A1013" s="35" t="s">
        <v>1146</v>
      </c>
      <c r="B1013" s="142" t="s">
        <v>504</v>
      </c>
      <c r="C1013" s="35"/>
      <c r="D1013" s="35"/>
      <c r="E1013" s="141"/>
      <c r="F1013" s="132"/>
      <c r="L1013" s="133">
        <f t="shared" si="40"/>
        <v>0</v>
      </c>
    </row>
    <row r="1014" spans="1:12" x14ac:dyDescent="0.25">
      <c r="A1014" s="35"/>
      <c r="B1014" s="142"/>
      <c r="C1014" s="180"/>
      <c r="D1014" s="180"/>
      <c r="E1014" s="141"/>
      <c r="F1014" s="132"/>
      <c r="L1014" s="133">
        <f t="shared" si="40"/>
        <v>0</v>
      </c>
    </row>
    <row r="1015" spans="1:12" ht="57" x14ac:dyDescent="0.25">
      <c r="A1015" s="35" t="s">
        <v>1147</v>
      </c>
      <c r="B1015" s="34" t="s">
        <v>638</v>
      </c>
      <c r="C1015" s="175" t="s">
        <v>114</v>
      </c>
      <c r="D1015" s="175">
        <v>1</v>
      </c>
      <c r="E1015" s="131"/>
      <c r="F1015" s="132"/>
      <c r="I1015" s="43">
        <v>1</v>
      </c>
      <c r="L1015" s="133">
        <f t="shared" si="40"/>
        <v>1</v>
      </c>
    </row>
    <row r="1016" spans="1:12" x14ac:dyDescent="0.25">
      <c r="A1016" s="35"/>
      <c r="B1016" s="34"/>
      <c r="C1016" s="175"/>
      <c r="D1016" s="175"/>
      <c r="E1016" s="131"/>
      <c r="F1016" s="132"/>
      <c r="L1016" s="133">
        <f t="shared" si="40"/>
        <v>0</v>
      </c>
    </row>
    <row r="1017" spans="1:12" x14ac:dyDescent="0.25">
      <c r="A1017" s="35"/>
      <c r="B1017" s="34"/>
      <c r="C1017" s="175"/>
      <c r="D1017" s="175"/>
      <c r="E1017" s="131"/>
      <c r="F1017" s="132"/>
      <c r="L1017" s="133"/>
    </row>
    <row r="1018" spans="1:12" x14ac:dyDescent="0.25">
      <c r="A1018" s="35"/>
      <c r="B1018" s="34"/>
      <c r="C1018" s="175"/>
      <c r="D1018" s="175"/>
      <c r="E1018" s="131"/>
      <c r="F1018" s="132"/>
      <c r="L1018" s="133"/>
    </row>
    <row r="1019" spans="1:12" x14ac:dyDescent="0.25">
      <c r="A1019" s="35"/>
      <c r="B1019" s="34"/>
      <c r="C1019" s="175"/>
      <c r="D1019" s="175"/>
      <c r="E1019" s="131"/>
      <c r="F1019" s="132"/>
      <c r="L1019" s="133"/>
    </row>
    <row r="1020" spans="1:12" x14ac:dyDescent="0.25">
      <c r="A1020" s="35"/>
      <c r="B1020" s="34"/>
      <c r="C1020" s="175"/>
      <c r="D1020" s="175"/>
      <c r="E1020" s="131"/>
      <c r="F1020" s="132"/>
      <c r="L1020" s="133"/>
    </row>
    <row r="1021" spans="1:12" x14ac:dyDescent="0.25">
      <c r="A1021" s="35"/>
      <c r="B1021" s="34"/>
      <c r="C1021" s="175"/>
      <c r="D1021" s="175"/>
      <c r="E1021" s="131"/>
      <c r="F1021" s="132"/>
      <c r="L1021" s="133"/>
    </row>
    <row r="1022" spans="1:12" x14ac:dyDescent="0.25">
      <c r="A1022" s="35"/>
      <c r="B1022" s="34"/>
      <c r="C1022" s="175"/>
      <c r="D1022" s="175"/>
      <c r="E1022" s="131"/>
      <c r="F1022" s="132"/>
      <c r="L1022" s="133"/>
    </row>
    <row r="1023" spans="1:12" x14ac:dyDescent="0.25">
      <c r="A1023" s="35"/>
      <c r="B1023" s="34"/>
      <c r="C1023" s="175"/>
      <c r="D1023" s="175"/>
      <c r="E1023" s="131"/>
      <c r="F1023" s="132"/>
      <c r="L1023" s="133"/>
    </row>
    <row r="1024" spans="1:12" x14ac:dyDescent="0.25">
      <c r="A1024" s="35"/>
      <c r="B1024" s="34"/>
      <c r="C1024" s="175"/>
      <c r="D1024" s="175"/>
      <c r="E1024" s="131"/>
      <c r="F1024" s="132"/>
      <c r="L1024" s="133"/>
    </row>
    <row r="1025" spans="1:21" x14ac:dyDescent="0.25">
      <c r="A1025" s="35"/>
      <c r="B1025" s="34"/>
      <c r="C1025" s="175"/>
      <c r="D1025" s="175"/>
      <c r="E1025" s="131"/>
      <c r="F1025" s="132"/>
      <c r="L1025" s="133"/>
    </row>
    <row r="1026" spans="1:21" x14ac:dyDescent="0.25">
      <c r="A1026" s="35"/>
      <c r="B1026" s="34"/>
      <c r="C1026" s="175"/>
      <c r="D1026" s="175"/>
      <c r="E1026" s="131"/>
      <c r="F1026" s="132"/>
      <c r="L1026" s="133"/>
    </row>
    <row r="1027" spans="1:21" x14ac:dyDescent="0.25">
      <c r="A1027" s="35"/>
      <c r="B1027" s="34"/>
      <c r="C1027" s="175"/>
      <c r="D1027" s="175"/>
      <c r="E1027" s="131"/>
      <c r="F1027" s="132"/>
      <c r="L1027" s="133"/>
    </row>
    <row r="1028" spans="1:21" s="140" customFormat="1" x14ac:dyDescent="0.25">
      <c r="A1028" s="10"/>
      <c r="B1028" s="11" t="s">
        <v>54</v>
      </c>
      <c r="C1028" s="10"/>
      <c r="D1028" s="10"/>
      <c r="E1028" s="12"/>
      <c r="F1028" s="12"/>
      <c r="G1028" s="139"/>
      <c r="H1028" s="139"/>
      <c r="I1028" s="139"/>
      <c r="J1028" s="139"/>
      <c r="K1028" s="139"/>
      <c r="L1028" s="133">
        <f t="shared" ref="L1028:L1070" si="41">SUM(G1028:K1028)</f>
        <v>0</v>
      </c>
      <c r="M1028" s="139"/>
      <c r="N1028" s="139"/>
      <c r="O1028" s="139"/>
      <c r="P1028" s="139"/>
      <c r="Q1028" s="139"/>
      <c r="R1028" s="139"/>
      <c r="S1028" s="139"/>
      <c r="T1028" s="139"/>
      <c r="U1028" s="139"/>
    </row>
    <row r="1029" spans="1:21" s="140" customFormat="1" ht="22.9" customHeight="1" x14ac:dyDescent="0.25">
      <c r="A1029" s="13"/>
      <c r="B1029" s="14" t="s">
        <v>115</v>
      </c>
      <c r="C1029" s="13"/>
      <c r="D1029" s="13"/>
      <c r="E1029" s="15"/>
      <c r="F1029" s="16"/>
      <c r="G1029" s="139"/>
      <c r="H1029" s="139"/>
      <c r="I1029" s="139"/>
      <c r="J1029" s="139"/>
      <c r="K1029" s="139"/>
      <c r="L1029" s="133">
        <f t="shared" si="41"/>
        <v>0</v>
      </c>
      <c r="M1029" s="139"/>
      <c r="N1029" s="139"/>
      <c r="O1029" s="139"/>
      <c r="P1029" s="139"/>
      <c r="Q1029" s="139"/>
      <c r="R1029" s="139"/>
      <c r="S1029" s="139"/>
      <c r="T1029" s="139"/>
      <c r="U1029" s="139"/>
    </row>
    <row r="1030" spans="1:21" s="140" customFormat="1" x14ac:dyDescent="0.25">
      <c r="A1030" s="45"/>
      <c r="B1030" s="46"/>
      <c r="C1030" s="45"/>
      <c r="D1030" s="45"/>
      <c r="E1030" s="47"/>
      <c r="F1030" s="47"/>
      <c r="G1030" s="139"/>
      <c r="H1030" s="139"/>
      <c r="I1030" s="139"/>
      <c r="J1030" s="139"/>
      <c r="K1030" s="139"/>
      <c r="L1030" s="133">
        <f t="shared" si="41"/>
        <v>0</v>
      </c>
      <c r="M1030" s="139"/>
      <c r="N1030" s="139"/>
      <c r="O1030" s="139"/>
      <c r="P1030" s="139"/>
      <c r="Q1030" s="139"/>
      <c r="R1030" s="139"/>
      <c r="S1030" s="139"/>
      <c r="T1030" s="139"/>
      <c r="U1030" s="139"/>
    </row>
    <row r="1031" spans="1:21" s="140" customFormat="1" x14ac:dyDescent="0.25">
      <c r="A1031" s="452"/>
      <c r="B1031" s="11"/>
      <c r="C1031" s="10"/>
      <c r="D1031" s="10"/>
      <c r="E1031" s="12"/>
      <c r="F1031" s="12"/>
      <c r="G1031" s="139"/>
      <c r="H1031" s="139"/>
      <c r="I1031" s="139"/>
      <c r="J1031" s="139"/>
      <c r="K1031" s="139"/>
      <c r="L1031" s="133">
        <f>SUM(G1031:K1031)</f>
        <v>0</v>
      </c>
      <c r="M1031" s="139"/>
      <c r="N1031" s="139"/>
      <c r="O1031" s="139"/>
      <c r="P1031" s="139"/>
      <c r="Q1031" s="139"/>
      <c r="R1031" s="139"/>
      <c r="S1031" s="139"/>
      <c r="T1031" s="139"/>
      <c r="U1031" s="139"/>
    </row>
    <row r="1032" spans="1:21" s="140" customFormat="1" ht="23.65" customHeight="1" x14ac:dyDescent="0.25">
      <c r="A1032" s="20"/>
      <c r="B1032" s="21" t="s">
        <v>116</v>
      </c>
      <c r="C1032" s="20"/>
      <c r="D1032" s="20"/>
      <c r="E1032" s="22"/>
      <c r="F1032" s="23"/>
      <c r="G1032" s="139"/>
      <c r="H1032" s="139"/>
      <c r="I1032" s="139"/>
      <c r="J1032" s="139"/>
      <c r="K1032" s="139"/>
      <c r="L1032" s="133">
        <f t="shared" si="41"/>
        <v>0</v>
      </c>
      <c r="M1032" s="139"/>
      <c r="N1032" s="139"/>
      <c r="O1032" s="139"/>
      <c r="P1032" s="139"/>
      <c r="Q1032" s="139"/>
      <c r="R1032" s="139"/>
      <c r="S1032" s="139"/>
      <c r="T1032" s="139"/>
      <c r="U1032" s="139"/>
    </row>
    <row r="1033" spans="1:21" x14ac:dyDescent="0.25">
      <c r="A1033" s="35"/>
      <c r="B1033" s="41"/>
      <c r="C1033" s="25"/>
      <c r="D1033" s="25"/>
      <c r="E1033" s="26"/>
      <c r="F1033" s="143"/>
      <c r="L1033" s="133">
        <f t="shared" si="41"/>
        <v>0</v>
      </c>
    </row>
    <row r="1034" spans="1:21" ht="57" x14ac:dyDescent="0.25">
      <c r="A1034" s="35" t="s">
        <v>1148</v>
      </c>
      <c r="B1034" s="34" t="s">
        <v>501</v>
      </c>
      <c r="C1034" s="175" t="s">
        <v>114</v>
      </c>
      <c r="D1034" s="175">
        <v>2</v>
      </c>
      <c r="E1034" s="131"/>
      <c r="F1034" s="132"/>
      <c r="H1034" s="43">
        <v>26</v>
      </c>
      <c r="I1034" s="43">
        <v>1</v>
      </c>
      <c r="L1034" s="133">
        <f>SUM(G1034:K1034)</f>
        <v>27</v>
      </c>
    </row>
    <row r="1035" spans="1:21" x14ac:dyDescent="0.25">
      <c r="A1035" s="35"/>
      <c r="B1035" s="176"/>
      <c r="C1035" s="175"/>
      <c r="D1035" s="175"/>
      <c r="E1035" s="131"/>
      <c r="F1035" s="132"/>
      <c r="L1035" s="133">
        <f t="shared" si="41"/>
        <v>0</v>
      </c>
    </row>
    <row r="1036" spans="1:21" ht="85.5" x14ac:dyDescent="0.25">
      <c r="A1036" s="35" t="s">
        <v>1149</v>
      </c>
      <c r="B1036" s="34" t="s">
        <v>502</v>
      </c>
      <c r="C1036" s="175" t="s">
        <v>114</v>
      </c>
      <c r="D1036" s="175">
        <v>1</v>
      </c>
      <c r="E1036" s="131"/>
      <c r="F1036" s="132"/>
      <c r="J1036" s="43">
        <v>1</v>
      </c>
      <c r="L1036" s="133">
        <f t="shared" si="41"/>
        <v>1</v>
      </c>
    </row>
    <row r="1037" spans="1:21" x14ac:dyDescent="0.25">
      <c r="A1037" s="35"/>
      <c r="B1037" s="34"/>
      <c r="C1037" s="175"/>
      <c r="D1037" s="175"/>
      <c r="E1037" s="131"/>
      <c r="F1037" s="132"/>
      <c r="L1037" s="133">
        <f t="shared" si="41"/>
        <v>0</v>
      </c>
    </row>
    <row r="1038" spans="1:21" x14ac:dyDescent="0.25">
      <c r="A1038" s="35" t="s">
        <v>1150</v>
      </c>
      <c r="B1038" s="142" t="s">
        <v>569</v>
      </c>
      <c r="C1038" s="175"/>
      <c r="D1038" s="175"/>
      <c r="E1038" s="131"/>
      <c r="F1038" s="132"/>
      <c r="L1038" s="133">
        <f t="shared" si="41"/>
        <v>0</v>
      </c>
    </row>
    <row r="1039" spans="1:21" x14ac:dyDescent="0.25">
      <c r="A1039" s="35"/>
      <c r="B1039" s="34"/>
      <c r="C1039" s="175"/>
      <c r="D1039" s="175"/>
      <c r="E1039" s="131"/>
      <c r="F1039" s="132"/>
      <c r="L1039" s="133">
        <f t="shared" si="41"/>
        <v>0</v>
      </c>
    </row>
    <row r="1040" spans="1:21" x14ac:dyDescent="0.25">
      <c r="A1040" s="35" t="s">
        <v>1151</v>
      </c>
      <c r="B1040" s="34" t="s">
        <v>568</v>
      </c>
      <c r="C1040" s="175" t="s">
        <v>114</v>
      </c>
      <c r="D1040" s="175">
        <v>10</v>
      </c>
      <c r="E1040" s="131"/>
      <c r="F1040" s="132"/>
      <c r="H1040" s="43">
        <v>7</v>
      </c>
      <c r="I1040" s="43">
        <v>3</v>
      </c>
      <c r="L1040" s="133">
        <f t="shared" si="41"/>
        <v>10</v>
      </c>
    </row>
    <row r="1041" spans="1:12" x14ac:dyDescent="0.25">
      <c r="A1041" s="35"/>
      <c r="B1041" s="34"/>
      <c r="C1041" s="175"/>
      <c r="D1041" s="175"/>
      <c r="E1041" s="131"/>
      <c r="F1041" s="132"/>
      <c r="L1041" s="133">
        <f t="shared" si="41"/>
        <v>0</v>
      </c>
    </row>
    <row r="1042" spans="1:12" ht="28.5" x14ac:dyDescent="0.25">
      <c r="A1042" s="35" t="s">
        <v>1152</v>
      </c>
      <c r="B1042" s="34" t="s">
        <v>571</v>
      </c>
      <c r="C1042" s="175" t="s">
        <v>114</v>
      </c>
      <c r="D1042" s="175">
        <v>1</v>
      </c>
      <c r="E1042" s="131"/>
      <c r="F1042" s="132"/>
      <c r="H1042" s="43">
        <v>1</v>
      </c>
      <c r="L1042" s="133">
        <f t="shared" si="41"/>
        <v>1</v>
      </c>
    </row>
    <row r="1043" spans="1:12" x14ac:dyDescent="0.25">
      <c r="A1043" s="35"/>
      <c r="B1043" s="34"/>
      <c r="C1043" s="175"/>
      <c r="D1043" s="175"/>
      <c r="E1043" s="131"/>
      <c r="F1043" s="132"/>
      <c r="L1043" s="133">
        <f t="shared" si="41"/>
        <v>0</v>
      </c>
    </row>
    <row r="1044" spans="1:12" ht="28.5" x14ac:dyDescent="0.25">
      <c r="A1044" s="35" t="s">
        <v>1153</v>
      </c>
      <c r="B1044" s="34" t="s">
        <v>570</v>
      </c>
      <c r="C1044" s="175" t="s">
        <v>114</v>
      </c>
      <c r="D1044" s="175">
        <v>1</v>
      </c>
      <c r="E1044" s="131"/>
      <c r="F1044" s="132"/>
      <c r="H1044" s="43">
        <v>1</v>
      </c>
      <c r="L1044" s="133">
        <f>SUM(G1044:K1044)</f>
        <v>1</v>
      </c>
    </row>
    <row r="1045" spans="1:12" x14ac:dyDescent="0.25">
      <c r="A1045" s="35"/>
      <c r="B1045" s="34"/>
      <c r="C1045" s="175"/>
      <c r="D1045" s="175"/>
      <c r="E1045" s="131"/>
      <c r="F1045" s="132"/>
      <c r="L1045" s="133"/>
    </row>
    <row r="1046" spans="1:12" ht="28.5" x14ac:dyDescent="0.25">
      <c r="A1046" s="35" t="s">
        <v>1154</v>
      </c>
      <c r="B1046" s="34" t="s">
        <v>711</v>
      </c>
      <c r="C1046" s="175" t="s">
        <v>114</v>
      </c>
      <c r="D1046" s="175">
        <v>29</v>
      </c>
      <c r="E1046" s="131"/>
      <c r="F1046" s="132"/>
      <c r="H1046" s="43">
        <v>1</v>
      </c>
      <c r="L1046" s="133">
        <f t="shared" si="41"/>
        <v>1</v>
      </c>
    </row>
    <row r="1047" spans="1:12" x14ac:dyDescent="0.25">
      <c r="A1047" s="35"/>
      <c r="B1047" s="34"/>
      <c r="C1047" s="175"/>
      <c r="D1047" s="175"/>
      <c r="E1047" s="131"/>
      <c r="F1047" s="132"/>
      <c r="L1047" s="133">
        <f t="shared" si="41"/>
        <v>0</v>
      </c>
    </row>
    <row r="1048" spans="1:12" x14ac:dyDescent="0.25">
      <c r="A1048" s="35" t="s">
        <v>1155</v>
      </c>
      <c r="B1048" s="142" t="s">
        <v>587</v>
      </c>
      <c r="C1048" s="175"/>
      <c r="D1048" s="175"/>
      <c r="E1048" s="131"/>
      <c r="F1048" s="132"/>
      <c r="L1048" s="133">
        <f t="shared" si="41"/>
        <v>0</v>
      </c>
    </row>
    <row r="1049" spans="1:12" x14ac:dyDescent="0.25">
      <c r="A1049" s="35"/>
      <c r="B1049" s="142"/>
      <c r="C1049" s="175"/>
      <c r="D1049" s="175"/>
      <c r="E1049" s="131"/>
      <c r="F1049" s="132"/>
      <c r="L1049" s="133">
        <f t="shared" si="41"/>
        <v>0</v>
      </c>
    </row>
    <row r="1050" spans="1:12" ht="30" x14ac:dyDescent="0.25">
      <c r="A1050" s="35" t="s">
        <v>1156</v>
      </c>
      <c r="B1050" s="30" t="s">
        <v>590</v>
      </c>
      <c r="C1050" s="175"/>
      <c r="D1050" s="175"/>
      <c r="E1050" s="131"/>
      <c r="F1050" s="132"/>
      <c r="L1050" s="133">
        <f t="shared" si="41"/>
        <v>0</v>
      </c>
    </row>
    <row r="1051" spans="1:12" x14ac:dyDescent="0.25">
      <c r="A1051" s="35"/>
      <c r="B1051" s="30"/>
      <c r="C1051" s="175"/>
      <c r="D1051" s="175"/>
      <c r="E1051" s="131"/>
      <c r="F1051" s="132"/>
      <c r="L1051" s="133">
        <f t="shared" si="41"/>
        <v>0</v>
      </c>
    </row>
    <row r="1052" spans="1:12" ht="28.5" x14ac:dyDescent="0.25">
      <c r="A1052" s="35" t="s">
        <v>1157</v>
      </c>
      <c r="B1052" s="34" t="s">
        <v>588</v>
      </c>
      <c r="C1052" s="175" t="s">
        <v>114</v>
      </c>
      <c r="D1052" s="175">
        <v>6</v>
      </c>
      <c r="E1052" s="131"/>
      <c r="F1052" s="132"/>
      <c r="I1052" s="43">
        <f>3+2+1</f>
        <v>6</v>
      </c>
      <c r="L1052" s="133">
        <f t="shared" si="41"/>
        <v>6</v>
      </c>
    </row>
    <row r="1053" spans="1:12" x14ac:dyDescent="0.25">
      <c r="A1053" s="35"/>
      <c r="B1053" s="34"/>
      <c r="C1053" s="175"/>
      <c r="D1053" s="175"/>
      <c r="E1053" s="131"/>
      <c r="F1053" s="132"/>
      <c r="L1053" s="133">
        <f t="shared" si="41"/>
        <v>0</v>
      </c>
    </row>
    <row r="1054" spans="1:12" ht="28.5" x14ac:dyDescent="0.25">
      <c r="A1054" s="35" t="s">
        <v>1158</v>
      </c>
      <c r="B1054" s="34" t="s">
        <v>589</v>
      </c>
      <c r="C1054" s="175" t="s">
        <v>114</v>
      </c>
      <c r="D1054" s="175">
        <v>1</v>
      </c>
      <c r="E1054" s="131"/>
      <c r="F1054" s="132"/>
      <c r="I1054" s="43">
        <v>1</v>
      </c>
      <c r="L1054" s="133">
        <f t="shared" si="41"/>
        <v>1</v>
      </c>
    </row>
    <row r="1055" spans="1:12" x14ac:dyDescent="0.25">
      <c r="A1055" s="35"/>
      <c r="B1055" s="34"/>
      <c r="C1055" s="175"/>
      <c r="D1055" s="175"/>
      <c r="E1055" s="131"/>
      <c r="F1055" s="132"/>
      <c r="L1055" s="133">
        <f t="shared" si="41"/>
        <v>0</v>
      </c>
    </row>
    <row r="1056" spans="1:12" x14ac:dyDescent="0.25">
      <c r="A1056" s="35" t="s">
        <v>1159</v>
      </c>
      <c r="B1056" s="36" t="s">
        <v>698</v>
      </c>
      <c r="C1056" s="180"/>
      <c r="D1056" s="180"/>
      <c r="E1056" s="131"/>
      <c r="F1056" s="132"/>
      <c r="L1056" s="133"/>
    </row>
    <row r="1057" spans="1:12" x14ac:dyDescent="0.25">
      <c r="A1057" s="35"/>
      <c r="B1057" s="36"/>
      <c r="C1057" s="180"/>
      <c r="D1057" s="180"/>
      <c r="E1057" s="131"/>
      <c r="F1057" s="132"/>
      <c r="L1057" s="133"/>
    </row>
    <row r="1058" spans="1:12" ht="47.65" customHeight="1" x14ac:dyDescent="0.25">
      <c r="A1058" s="35" t="s">
        <v>1160</v>
      </c>
      <c r="B1058" s="142" t="s">
        <v>699</v>
      </c>
      <c r="C1058" s="35"/>
      <c r="D1058" s="35"/>
      <c r="E1058" s="141"/>
      <c r="F1058" s="132"/>
      <c r="L1058" s="133">
        <f t="shared" si="41"/>
        <v>0</v>
      </c>
    </row>
    <row r="1059" spans="1:12" x14ac:dyDescent="0.25">
      <c r="A1059" s="35"/>
      <c r="B1059" s="34"/>
      <c r="C1059" s="175"/>
      <c r="D1059" s="175"/>
      <c r="E1059" s="131"/>
      <c r="F1059" s="132"/>
      <c r="L1059" s="133">
        <f t="shared" si="41"/>
        <v>0</v>
      </c>
    </row>
    <row r="1060" spans="1:12" ht="17.649999999999999" customHeight="1" x14ac:dyDescent="0.25">
      <c r="A1060" s="35" t="s">
        <v>1161</v>
      </c>
      <c r="B1060" s="34" t="s">
        <v>720</v>
      </c>
      <c r="C1060" s="175" t="s">
        <v>114</v>
      </c>
      <c r="D1060" s="175">
        <v>13</v>
      </c>
      <c r="E1060" s="131"/>
      <c r="F1060" s="132"/>
      <c r="H1060" s="43">
        <v>5</v>
      </c>
      <c r="I1060" s="43">
        <v>3</v>
      </c>
      <c r="J1060" s="43">
        <v>5</v>
      </c>
      <c r="L1060" s="133">
        <f t="shared" si="41"/>
        <v>13</v>
      </c>
    </row>
    <row r="1061" spans="1:12" x14ac:dyDescent="0.25">
      <c r="A1061" s="35"/>
      <c r="B1061" s="34"/>
      <c r="C1061" s="175"/>
      <c r="D1061" s="175"/>
      <c r="E1061" s="131"/>
      <c r="F1061" s="132"/>
      <c r="L1061" s="133">
        <f t="shared" si="41"/>
        <v>0</v>
      </c>
    </row>
    <row r="1062" spans="1:12" x14ac:dyDescent="0.25">
      <c r="A1062" s="35" t="s">
        <v>1162</v>
      </c>
      <c r="B1062" s="30" t="s">
        <v>703</v>
      </c>
      <c r="C1062" s="175"/>
      <c r="D1062" s="175"/>
      <c r="E1062" s="131"/>
      <c r="F1062" s="132"/>
      <c r="L1062" s="133">
        <f t="shared" si="41"/>
        <v>0</v>
      </c>
    </row>
    <row r="1063" spans="1:12" x14ac:dyDescent="0.25">
      <c r="A1063" s="35"/>
      <c r="B1063" s="34"/>
      <c r="C1063" s="175"/>
      <c r="D1063" s="175"/>
      <c r="E1063" s="131"/>
      <c r="F1063" s="132"/>
      <c r="L1063" s="133">
        <f t="shared" si="41"/>
        <v>0</v>
      </c>
    </row>
    <row r="1064" spans="1:12" ht="21" customHeight="1" x14ac:dyDescent="0.25">
      <c r="A1064" s="35" t="s">
        <v>1163</v>
      </c>
      <c r="B1064" s="34" t="s">
        <v>708</v>
      </c>
      <c r="C1064" s="175" t="s">
        <v>114</v>
      </c>
      <c r="D1064" s="175">
        <v>2</v>
      </c>
      <c r="E1064" s="131"/>
      <c r="F1064" s="132"/>
      <c r="H1064" s="43">
        <v>4</v>
      </c>
      <c r="L1064" s="133">
        <f t="shared" si="41"/>
        <v>4</v>
      </c>
    </row>
    <row r="1065" spans="1:12" x14ac:dyDescent="0.25">
      <c r="A1065" s="35"/>
      <c r="B1065" s="34"/>
      <c r="C1065" s="175"/>
      <c r="D1065" s="175"/>
      <c r="E1065" s="131"/>
      <c r="F1065" s="132"/>
      <c r="L1065" s="133">
        <f t="shared" si="41"/>
        <v>0</v>
      </c>
    </row>
    <row r="1066" spans="1:12" x14ac:dyDescent="0.25">
      <c r="A1066" s="35" t="s">
        <v>1164</v>
      </c>
      <c r="B1066" s="36" t="s">
        <v>158</v>
      </c>
      <c r="C1066" s="35"/>
      <c r="D1066" s="35"/>
      <c r="E1066" s="131"/>
      <c r="F1066" s="132"/>
      <c r="L1066" s="133">
        <f t="shared" si="41"/>
        <v>0</v>
      </c>
    </row>
    <row r="1067" spans="1:12" x14ac:dyDescent="0.25">
      <c r="A1067" s="35"/>
      <c r="B1067" s="39"/>
      <c r="C1067" s="35"/>
      <c r="D1067" s="35"/>
      <c r="E1067" s="131"/>
      <c r="F1067" s="132"/>
      <c r="L1067" s="133">
        <f t="shared" si="41"/>
        <v>0</v>
      </c>
    </row>
    <row r="1068" spans="1:12" x14ac:dyDescent="0.25">
      <c r="A1068" s="35" t="s">
        <v>1165</v>
      </c>
      <c r="B1068" s="142" t="s">
        <v>230</v>
      </c>
      <c r="C1068" s="35"/>
      <c r="D1068" s="35"/>
      <c r="E1068" s="141"/>
      <c r="F1068" s="132"/>
      <c r="L1068" s="133">
        <f t="shared" si="41"/>
        <v>0</v>
      </c>
    </row>
    <row r="1069" spans="1:12" x14ac:dyDescent="0.25">
      <c r="A1069" s="35"/>
      <c r="B1069" s="39"/>
      <c r="C1069" s="35"/>
      <c r="D1069" s="35"/>
      <c r="E1069" s="131"/>
      <c r="F1069" s="132"/>
      <c r="L1069" s="133">
        <f t="shared" si="41"/>
        <v>0</v>
      </c>
    </row>
    <row r="1070" spans="1:12" x14ac:dyDescent="0.25">
      <c r="A1070" s="35" t="s">
        <v>1166</v>
      </c>
      <c r="B1070" s="39" t="s">
        <v>231</v>
      </c>
      <c r="C1070" s="35" t="s">
        <v>114</v>
      </c>
      <c r="D1070" s="35">
        <v>1</v>
      </c>
      <c r="E1070" s="141"/>
      <c r="F1070" s="132"/>
      <c r="L1070" s="133">
        <f t="shared" si="41"/>
        <v>0</v>
      </c>
    </row>
    <row r="1071" spans="1:12" x14ac:dyDescent="0.25">
      <c r="A1071" s="35"/>
      <c r="B1071" s="39"/>
      <c r="C1071" s="35"/>
      <c r="D1071" s="35"/>
      <c r="E1071" s="141"/>
      <c r="F1071" s="132"/>
      <c r="L1071" s="133"/>
    </row>
    <row r="1072" spans="1:12" ht="16.5" x14ac:dyDescent="0.25">
      <c r="A1072" s="35"/>
      <c r="B1072" s="30"/>
      <c r="C1072" s="38"/>
      <c r="D1072" s="173"/>
      <c r="E1072" s="141"/>
      <c r="F1072" s="132"/>
      <c r="L1072" s="133"/>
    </row>
    <row r="1073" spans="1:21" ht="16.5" x14ac:dyDescent="0.25">
      <c r="A1073" s="35"/>
      <c r="B1073" s="30"/>
      <c r="C1073" s="38"/>
      <c r="D1073" s="173"/>
      <c r="E1073" s="141"/>
      <c r="F1073" s="132"/>
      <c r="L1073" s="133"/>
    </row>
    <row r="1074" spans="1:21" ht="16.5" x14ac:dyDescent="0.25">
      <c r="A1074" s="35"/>
      <c r="B1074" s="30"/>
      <c r="C1074" s="38"/>
      <c r="D1074" s="173"/>
      <c r="E1074" s="141"/>
      <c r="F1074" s="132"/>
      <c r="L1074" s="133"/>
    </row>
    <row r="1075" spans="1:21" ht="16.5" x14ac:dyDescent="0.25">
      <c r="A1075" s="35"/>
      <c r="B1075" s="30"/>
      <c r="C1075" s="38"/>
      <c r="D1075" s="173"/>
      <c r="E1075" s="141"/>
      <c r="F1075" s="132"/>
      <c r="L1075" s="133"/>
    </row>
    <row r="1076" spans="1:21" ht="10.5" customHeight="1" x14ac:dyDescent="0.25">
      <c r="A1076" s="35"/>
      <c r="B1076" s="30"/>
      <c r="C1076" s="38"/>
      <c r="D1076" s="173"/>
      <c r="E1076" s="141"/>
      <c r="F1076" s="132"/>
      <c r="L1076" s="133"/>
    </row>
    <row r="1077" spans="1:21" x14ac:dyDescent="0.25">
      <c r="A1077" s="35"/>
      <c r="B1077" s="39"/>
      <c r="C1077" s="35"/>
      <c r="D1077" s="35"/>
      <c r="E1077" s="141"/>
      <c r="F1077" s="132"/>
      <c r="L1077" s="133"/>
    </row>
    <row r="1078" spans="1:21" s="140" customFormat="1" x14ac:dyDescent="0.25">
      <c r="A1078" s="10"/>
      <c r="B1078" s="11" t="s">
        <v>54</v>
      </c>
      <c r="C1078" s="10"/>
      <c r="D1078" s="10"/>
      <c r="E1078" s="12"/>
      <c r="F1078" s="12"/>
      <c r="G1078" s="139"/>
      <c r="H1078" s="139"/>
      <c r="I1078" s="139"/>
      <c r="J1078" s="139"/>
      <c r="K1078" s="139"/>
      <c r="L1078" s="133">
        <f t="shared" ref="L1078:L1092" si="42">SUM(G1078:K1078)</f>
        <v>0</v>
      </c>
      <c r="M1078" s="139"/>
      <c r="N1078" s="139"/>
      <c r="O1078" s="139"/>
      <c r="P1078" s="139"/>
      <c r="Q1078" s="139"/>
      <c r="R1078" s="139"/>
      <c r="S1078" s="139"/>
      <c r="T1078" s="139"/>
      <c r="U1078" s="139"/>
    </row>
    <row r="1079" spans="1:21" s="140" customFormat="1" ht="22.9" customHeight="1" x14ac:dyDescent="0.25">
      <c r="A1079" s="13"/>
      <c r="B1079" s="14" t="s">
        <v>115</v>
      </c>
      <c r="C1079" s="13"/>
      <c r="D1079" s="13"/>
      <c r="E1079" s="15"/>
      <c r="F1079" s="16"/>
      <c r="G1079" s="139"/>
      <c r="H1079" s="139"/>
      <c r="I1079" s="139"/>
      <c r="J1079" s="139"/>
      <c r="K1079" s="139"/>
      <c r="L1079" s="133">
        <f t="shared" si="42"/>
        <v>0</v>
      </c>
      <c r="M1079" s="139"/>
      <c r="N1079" s="139"/>
      <c r="O1079" s="139"/>
      <c r="P1079" s="139"/>
      <c r="Q1079" s="139"/>
      <c r="R1079" s="139"/>
      <c r="S1079" s="139"/>
      <c r="T1079" s="139"/>
      <c r="U1079" s="139"/>
    </row>
    <row r="1080" spans="1:21" s="140" customFormat="1" ht="17.649999999999999" customHeight="1" x14ac:dyDescent="0.25">
      <c r="A1080" s="45"/>
      <c r="B1080" s="46"/>
      <c r="C1080" s="45"/>
      <c r="D1080" s="45"/>
      <c r="E1080" s="47"/>
      <c r="F1080" s="47"/>
      <c r="G1080" s="139"/>
      <c r="H1080" s="139"/>
      <c r="I1080" s="139"/>
      <c r="J1080" s="139"/>
      <c r="K1080" s="139"/>
      <c r="L1080" s="133">
        <f t="shared" si="42"/>
        <v>0</v>
      </c>
      <c r="M1080" s="139"/>
      <c r="N1080" s="139"/>
      <c r="O1080" s="139"/>
      <c r="P1080" s="139"/>
      <c r="Q1080" s="139"/>
      <c r="R1080" s="139"/>
      <c r="S1080" s="139"/>
      <c r="T1080" s="139"/>
      <c r="U1080" s="139"/>
    </row>
    <row r="1081" spans="1:21" s="140" customFormat="1" x14ac:dyDescent="0.25">
      <c r="A1081" s="452"/>
      <c r="B1081" s="11"/>
      <c r="C1081" s="10"/>
      <c r="D1081" s="10"/>
      <c r="E1081" s="12"/>
      <c r="F1081" s="12"/>
      <c r="G1081" s="139"/>
      <c r="H1081" s="139"/>
      <c r="I1081" s="139"/>
      <c r="J1081" s="139"/>
      <c r="K1081" s="139"/>
      <c r="L1081" s="133">
        <f>SUM(G1081:K1081)</f>
        <v>0</v>
      </c>
      <c r="M1081" s="139"/>
      <c r="N1081" s="139"/>
      <c r="O1081" s="139"/>
      <c r="P1081" s="139"/>
      <c r="Q1081" s="139"/>
      <c r="R1081" s="139"/>
      <c r="S1081" s="139"/>
      <c r="T1081" s="139"/>
      <c r="U1081" s="139"/>
    </row>
    <row r="1082" spans="1:21" s="140" customFormat="1" ht="23.65" customHeight="1" x14ac:dyDescent="0.25">
      <c r="A1082" s="20"/>
      <c r="B1082" s="21" t="s">
        <v>116</v>
      </c>
      <c r="C1082" s="20"/>
      <c r="D1082" s="20"/>
      <c r="E1082" s="22"/>
      <c r="F1082" s="23"/>
      <c r="G1082" s="139"/>
      <c r="H1082" s="139"/>
      <c r="I1082" s="139"/>
      <c r="J1082" s="139"/>
      <c r="K1082" s="139"/>
      <c r="L1082" s="133">
        <f t="shared" si="42"/>
        <v>0</v>
      </c>
      <c r="M1082" s="139"/>
      <c r="N1082" s="139"/>
      <c r="O1082" s="139"/>
      <c r="P1082" s="139"/>
      <c r="Q1082" s="139"/>
      <c r="R1082" s="139"/>
      <c r="S1082" s="139"/>
      <c r="T1082" s="139"/>
      <c r="U1082" s="139"/>
    </row>
    <row r="1083" spans="1:21" x14ac:dyDescent="0.25">
      <c r="A1083" s="35"/>
      <c r="B1083" s="41"/>
      <c r="C1083" s="25"/>
      <c r="D1083" s="25"/>
      <c r="E1083" s="26"/>
      <c r="F1083" s="143"/>
      <c r="L1083" s="133">
        <f t="shared" si="42"/>
        <v>0</v>
      </c>
    </row>
    <row r="1084" spans="1:21" ht="30" x14ac:dyDescent="0.25">
      <c r="A1084" s="35" t="s">
        <v>1167</v>
      </c>
      <c r="B1084" s="30" t="s">
        <v>441</v>
      </c>
      <c r="C1084" s="35"/>
      <c r="D1084" s="35"/>
      <c r="E1084" s="141"/>
      <c r="F1084" s="132"/>
      <c r="L1084" s="133">
        <f t="shared" si="42"/>
        <v>0</v>
      </c>
    </row>
    <row r="1085" spans="1:21" x14ac:dyDescent="0.25">
      <c r="A1085" s="35"/>
      <c r="B1085" s="39"/>
      <c r="C1085" s="35"/>
      <c r="D1085" s="35"/>
      <c r="E1085" s="141"/>
      <c r="F1085" s="132"/>
      <c r="L1085" s="133">
        <f t="shared" si="42"/>
        <v>0</v>
      </c>
    </row>
    <row r="1086" spans="1:21" x14ac:dyDescent="0.25">
      <c r="A1086" s="35" t="s">
        <v>1168</v>
      </c>
      <c r="B1086" s="39" t="s">
        <v>710</v>
      </c>
      <c r="C1086" s="35" t="s">
        <v>114</v>
      </c>
      <c r="D1086" s="35">
        <v>1</v>
      </c>
      <c r="E1086" s="141"/>
      <c r="F1086" s="132"/>
      <c r="H1086" s="43">
        <v>1</v>
      </c>
      <c r="L1086" s="133">
        <f t="shared" si="42"/>
        <v>1</v>
      </c>
    </row>
    <row r="1087" spans="1:21" x14ac:dyDescent="0.25">
      <c r="A1087" s="35"/>
      <c r="B1087" s="39"/>
      <c r="C1087" s="35"/>
      <c r="D1087" s="35"/>
      <c r="E1087" s="141"/>
      <c r="F1087" s="132"/>
      <c r="L1087" s="133">
        <f t="shared" si="42"/>
        <v>0</v>
      </c>
    </row>
    <row r="1088" spans="1:21" x14ac:dyDescent="0.25">
      <c r="A1088" s="35" t="s">
        <v>1169</v>
      </c>
      <c r="B1088" s="39" t="s">
        <v>709</v>
      </c>
      <c r="C1088" s="35" t="s">
        <v>114</v>
      </c>
      <c r="D1088" s="35">
        <v>1</v>
      </c>
      <c r="E1088" s="141"/>
      <c r="F1088" s="132"/>
      <c r="H1088" s="43">
        <v>1</v>
      </c>
      <c r="L1088" s="133">
        <f t="shared" si="42"/>
        <v>1</v>
      </c>
    </row>
    <row r="1089" spans="1:12" x14ac:dyDescent="0.25">
      <c r="A1089" s="35"/>
      <c r="B1089" s="39"/>
      <c r="C1089" s="35"/>
      <c r="D1089" s="35"/>
      <c r="E1089" s="141"/>
      <c r="F1089" s="132"/>
      <c r="L1089" s="133"/>
    </row>
    <row r="1090" spans="1:12" x14ac:dyDescent="0.25">
      <c r="A1090" s="35" t="s">
        <v>1170</v>
      </c>
      <c r="B1090" s="39" t="s">
        <v>721</v>
      </c>
      <c r="C1090" s="35" t="s">
        <v>114</v>
      </c>
      <c r="D1090" s="35">
        <v>4</v>
      </c>
      <c r="E1090" s="141"/>
      <c r="F1090" s="132"/>
      <c r="H1090" s="43">
        <v>1</v>
      </c>
      <c r="L1090" s="133">
        <f>SUM(G1090:K1090)</f>
        <v>1</v>
      </c>
    </row>
    <row r="1091" spans="1:12" x14ac:dyDescent="0.25">
      <c r="A1091" s="35"/>
      <c r="B1091" s="39"/>
      <c r="C1091" s="35"/>
      <c r="D1091" s="35"/>
      <c r="E1091" s="141"/>
      <c r="F1091" s="132"/>
      <c r="L1091" s="133">
        <f t="shared" si="42"/>
        <v>0</v>
      </c>
    </row>
    <row r="1092" spans="1:12" x14ac:dyDescent="0.25">
      <c r="A1092" s="35" t="s">
        <v>1171</v>
      </c>
      <c r="B1092" s="181" t="s">
        <v>666</v>
      </c>
      <c r="C1092" s="35"/>
      <c r="D1092" s="35"/>
      <c r="E1092" s="141"/>
      <c r="F1092" s="132"/>
      <c r="L1092" s="133">
        <f t="shared" si="42"/>
        <v>0</v>
      </c>
    </row>
    <row r="1093" spans="1:12" x14ac:dyDescent="0.25">
      <c r="A1093" s="35"/>
      <c r="B1093" s="181"/>
      <c r="C1093" s="35"/>
      <c r="D1093" s="35"/>
      <c r="E1093" s="141"/>
      <c r="F1093" s="132"/>
      <c r="L1093" s="133"/>
    </row>
    <row r="1094" spans="1:12" ht="76.900000000000006" customHeight="1" x14ac:dyDescent="0.25">
      <c r="A1094" s="35" t="s">
        <v>1172</v>
      </c>
      <c r="B1094" s="30" t="s">
        <v>667</v>
      </c>
      <c r="C1094" s="35"/>
      <c r="D1094" s="35"/>
      <c r="E1094" s="141"/>
      <c r="F1094" s="132"/>
      <c r="L1094" s="133">
        <f t="shared" ref="L1094:L1125" si="43">SUM(G1094:K1094)</f>
        <v>0</v>
      </c>
    </row>
    <row r="1095" spans="1:12" x14ac:dyDescent="0.25">
      <c r="A1095" s="35"/>
      <c r="B1095" s="39"/>
      <c r="C1095" s="35"/>
      <c r="D1095" s="35"/>
      <c r="E1095" s="141"/>
      <c r="F1095" s="132"/>
      <c r="L1095" s="133">
        <f t="shared" si="43"/>
        <v>0</v>
      </c>
    </row>
    <row r="1096" spans="1:12" x14ac:dyDescent="0.25">
      <c r="A1096" s="33" t="s">
        <v>1173</v>
      </c>
      <c r="B1096" s="34" t="s">
        <v>344</v>
      </c>
      <c r="C1096" s="31" t="s">
        <v>114</v>
      </c>
      <c r="D1096" s="31">
        <v>1</v>
      </c>
      <c r="E1096" s="141"/>
      <c r="F1096" s="132"/>
      <c r="G1096" s="43">
        <v>1</v>
      </c>
      <c r="L1096" s="133">
        <f t="shared" si="43"/>
        <v>1</v>
      </c>
    </row>
    <row r="1097" spans="1:12" x14ac:dyDescent="0.25">
      <c r="A1097" s="33"/>
      <c r="B1097" s="34"/>
      <c r="C1097" s="31"/>
      <c r="D1097" s="31"/>
      <c r="E1097" s="141"/>
      <c r="F1097" s="132"/>
      <c r="L1097" s="133">
        <f t="shared" si="43"/>
        <v>0</v>
      </c>
    </row>
    <row r="1098" spans="1:12" x14ac:dyDescent="0.25">
      <c r="A1098" s="35" t="s">
        <v>1174</v>
      </c>
      <c r="B1098" s="34" t="s">
        <v>345</v>
      </c>
      <c r="C1098" s="31" t="s">
        <v>114</v>
      </c>
      <c r="D1098" s="31">
        <v>1</v>
      </c>
      <c r="E1098" s="141"/>
      <c r="F1098" s="132"/>
      <c r="G1098" s="43">
        <v>1</v>
      </c>
      <c r="L1098" s="133">
        <f t="shared" si="43"/>
        <v>1</v>
      </c>
    </row>
    <row r="1099" spans="1:12" x14ac:dyDescent="0.25">
      <c r="A1099" s="35"/>
      <c r="B1099" s="34"/>
      <c r="C1099" s="31"/>
      <c r="D1099" s="31"/>
      <c r="E1099" s="141"/>
      <c r="F1099" s="132"/>
      <c r="L1099" s="133">
        <f t="shared" si="43"/>
        <v>0</v>
      </c>
    </row>
    <row r="1100" spans="1:12" x14ac:dyDescent="0.25">
      <c r="A1100" s="35" t="s">
        <v>1175</v>
      </c>
      <c r="B1100" s="34" t="s">
        <v>346</v>
      </c>
      <c r="C1100" s="31" t="s">
        <v>114</v>
      </c>
      <c r="D1100" s="31">
        <v>1</v>
      </c>
      <c r="E1100" s="141"/>
      <c r="F1100" s="132"/>
      <c r="G1100" s="43">
        <v>1</v>
      </c>
      <c r="L1100" s="133">
        <f t="shared" si="43"/>
        <v>1</v>
      </c>
    </row>
    <row r="1101" spans="1:12" x14ac:dyDescent="0.25">
      <c r="A1101" s="33"/>
      <c r="B1101" s="34"/>
      <c r="C1101" s="31"/>
      <c r="D1101" s="31"/>
      <c r="E1101" s="141"/>
      <c r="F1101" s="132" t="str">
        <f t="shared" ref="F1101" si="44">IF(OR(AND(D1101="Prov",E1101="Sum"),(E1101="PC Sum")),". . . . . . . . .00",IF(ISERR(D1101*E1101),"",IF(D1101*E1101=0,"",ROUND(D1101*E1101,2))))</f>
        <v/>
      </c>
      <c r="L1101" s="133">
        <f t="shared" si="43"/>
        <v>0</v>
      </c>
    </row>
    <row r="1102" spans="1:12" x14ac:dyDescent="0.25">
      <c r="A1102" s="35" t="s">
        <v>1176</v>
      </c>
      <c r="B1102" s="34" t="s">
        <v>347</v>
      </c>
      <c r="C1102" s="31" t="s">
        <v>114</v>
      </c>
      <c r="D1102" s="31">
        <v>1</v>
      </c>
      <c r="E1102" s="141"/>
      <c r="F1102" s="132"/>
      <c r="G1102" s="43">
        <v>1</v>
      </c>
      <c r="L1102" s="133">
        <f t="shared" si="43"/>
        <v>1</v>
      </c>
    </row>
    <row r="1103" spans="1:12" x14ac:dyDescent="0.25">
      <c r="A1103" s="35"/>
      <c r="B1103" s="34"/>
      <c r="C1103" s="31"/>
      <c r="D1103" s="31"/>
      <c r="E1103" s="141"/>
      <c r="F1103" s="132"/>
      <c r="L1103" s="133">
        <f t="shared" si="43"/>
        <v>0</v>
      </c>
    </row>
    <row r="1104" spans="1:12" x14ac:dyDescent="0.25">
      <c r="A1104" s="33" t="s">
        <v>1177</v>
      </c>
      <c r="B1104" s="34" t="s">
        <v>348</v>
      </c>
      <c r="C1104" s="31" t="s">
        <v>114</v>
      </c>
      <c r="D1104" s="31">
        <v>1</v>
      </c>
      <c r="E1104" s="141"/>
      <c r="F1104" s="132"/>
      <c r="G1104" s="43">
        <v>1</v>
      </c>
      <c r="L1104" s="133">
        <f t="shared" si="43"/>
        <v>1</v>
      </c>
    </row>
    <row r="1105" spans="1:12" x14ac:dyDescent="0.25">
      <c r="A1105" s="33"/>
      <c r="B1105" s="34"/>
      <c r="C1105" s="31"/>
      <c r="D1105" s="31"/>
      <c r="E1105" s="141"/>
      <c r="F1105" s="132"/>
      <c r="L1105" s="133">
        <f t="shared" si="43"/>
        <v>0</v>
      </c>
    </row>
    <row r="1106" spans="1:12" x14ac:dyDescent="0.25">
      <c r="A1106" s="35" t="s">
        <v>1178</v>
      </c>
      <c r="B1106" s="34" t="s">
        <v>349</v>
      </c>
      <c r="C1106" s="31" t="s">
        <v>114</v>
      </c>
      <c r="D1106" s="31">
        <v>1</v>
      </c>
      <c r="E1106" s="141"/>
      <c r="F1106" s="132"/>
      <c r="G1106" s="43">
        <v>1</v>
      </c>
      <c r="L1106" s="133">
        <f t="shared" si="43"/>
        <v>1</v>
      </c>
    </row>
    <row r="1107" spans="1:12" x14ac:dyDescent="0.25">
      <c r="A1107" s="35"/>
      <c r="B1107" s="34"/>
      <c r="C1107" s="31"/>
      <c r="D1107" s="31"/>
      <c r="E1107" s="141"/>
      <c r="F1107" s="132"/>
      <c r="L1107" s="133">
        <f t="shared" si="43"/>
        <v>0</v>
      </c>
    </row>
    <row r="1108" spans="1:12" x14ac:dyDescent="0.25">
      <c r="A1108" s="33" t="s">
        <v>1179</v>
      </c>
      <c r="B1108" s="34" t="s">
        <v>350</v>
      </c>
      <c r="C1108" s="31" t="s">
        <v>114</v>
      </c>
      <c r="D1108" s="31">
        <v>1</v>
      </c>
      <c r="E1108" s="141"/>
      <c r="F1108" s="132"/>
      <c r="G1108" s="43">
        <v>1</v>
      </c>
      <c r="L1108" s="133">
        <f t="shared" si="43"/>
        <v>1</v>
      </c>
    </row>
    <row r="1109" spans="1:12" x14ac:dyDescent="0.25">
      <c r="A1109" s="33"/>
      <c r="B1109" s="34"/>
      <c r="C1109" s="31"/>
      <c r="D1109" s="31"/>
      <c r="E1109" s="141"/>
      <c r="F1109" s="132"/>
      <c r="L1109" s="133">
        <f t="shared" si="43"/>
        <v>0</v>
      </c>
    </row>
    <row r="1110" spans="1:12" x14ac:dyDescent="0.25">
      <c r="A1110" s="33" t="s">
        <v>1180</v>
      </c>
      <c r="B1110" s="34" t="s">
        <v>351</v>
      </c>
      <c r="C1110" s="31" t="s">
        <v>114</v>
      </c>
      <c r="D1110" s="31">
        <v>1</v>
      </c>
      <c r="E1110" s="141"/>
      <c r="F1110" s="132"/>
      <c r="G1110" s="43">
        <v>1</v>
      </c>
      <c r="L1110" s="133">
        <f t="shared" si="43"/>
        <v>1</v>
      </c>
    </row>
    <row r="1111" spans="1:12" x14ac:dyDescent="0.25">
      <c r="A1111" s="33"/>
      <c r="B1111" s="34"/>
      <c r="C1111" s="31"/>
      <c r="D1111" s="31"/>
      <c r="E1111" s="141"/>
      <c r="F1111" s="132"/>
      <c r="L1111" s="133">
        <f t="shared" si="43"/>
        <v>0</v>
      </c>
    </row>
    <row r="1112" spans="1:12" x14ac:dyDescent="0.25">
      <c r="A1112" s="33" t="s">
        <v>1181</v>
      </c>
      <c r="B1112" s="34" t="s">
        <v>352</v>
      </c>
      <c r="C1112" s="31" t="s">
        <v>114</v>
      </c>
      <c r="D1112" s="31">
        <v>1</v>
      </c>
      <c r="E1112" s="141"/>
      <c r="F1112" s="132"/>
      <c r="G1112" s="43">
        <v>1</v>
      </c>
      <c r="L1112" s="133">
        <f t="shared" si="43"/>
        <v>1</v>
      </c>
    </row>
    <row r="1113" spans="1:12" x14ac:dyDescent="0.25">
      <c r="A1113" s="33"/>
      <c r="B1113" s="34"/>
      <c r="C1113" s="31"/>
      <c r="D1113" s="31"/>
      <c r="E1113" s="141"/>
      <c r="F1113" s="132"/>
      <c r="L1113" s="133">
        <f t="shared" si="43"/>
        <v>0</v>
      </c>
    </row>
    <row r="1114" spans="1:12" x14ac:dyDescent="0.25">
      <c r="A1114" s="33" t="s">
        <v>1182</v>
      </c>
      <c r="B1114" s="34" t="s">
        <v>353</v>
      </c>
      <c r="C1114" s="31" t="s">
        <v>114</v>
      </c>
      <c r="D1114" s="31">
        <v>1</v>
      </c>
      <c r="E1114" s="141"/>
      <c r="F1114" s="132"/>
      <c r="G1114" s="43">
        <v>1</v>
      </c>
      <c r="L1114" s="133">
        <f t="shared" si="43"/>
        <v>1</v>
      </c>
    </row>
    <row r="1115" spans="1:12" x14ac:dyDescent="0.25">
      <c r="A1115" s="33"/>
      <c r="B1115" s="34"/>
      <c r="C1115" s="31"/>
      <c r="D1115" s="31"/>
      <c r="E1115" s="141"/>
      <c r="F1115" s="132"/>
      <c r="L1115" s="133">
        <f t="shared" si="43"/>
        <v>0</v>
      </c>
    </row>
    <row r="1116" spans="1:12" x14ac:dyDescent="0.25">
      <c r="A1116" s="33" t="s">
        <v>1183</v>
      </c>
      <c r="B1116" s="34" t="s">
        <v>354</v>
      </c>
      <c r="C1116" s="31" t="s">
        <v>114</v>
      </c>
      <c r="D1116" s="31">
        <v>1</v>
      </c>
      <c r="E1116" s="141"/>
      <c r="F1116" s="132"/>
      <c r="G1116" s="43">
        <v>1</v>
      </c>
      <c r="L1116" s="133">
        <f t="shared" si="43"/>
        <v>1</v>
      </c>
    </row>
    <row r="1117" spans="1:12" x14ac:dyDescent="0.25">
      <c r="A1117" s="33"/>
      <c r="B1117" s="34"/>
      <c r="C1117" s="31"/>
      <c r="D1117" s="31"/>
      <c r="E1117" s="141"/>
      <c r="F1117" s="132"/>
      <c r="L1117" s="133">
        <f t="shared" si="43"/>
        <v>0</v>
      </c>
    </row>
    <row r="1118" spans="1:12" x14ac:dyDescent="0.25">
      <c r="A1118" s="33" t="s">
        <v>1184</v>
      </c>
      <c r="B1118" s="34" t="s">
        <v>355</v>
      </c>
      <c r="C1118" s="31" t="s">
        <v>114</v>
      </c>
      <c r="D1118" s="31">
        <v>1</v>
      </c>
      <c r="E1118" s="141"/>
      <c r="F1118" s="132"/>
      <c r="G1118" s="43">
        <v>1</v>
      </c>
      <c r="L1118" s="133">
        <f t="shared" si="43"/>
        <v>1</v>
      </c>
    </row>
    <row r="1119" spans="1:12" x14ac:dyDescent="0.25">
      <c r="A1119" s="33"/>
      <c r="B1119" s="34"/>
      <c r="C1119" s="31"/>
      <c r="D1119" s="31"/>
      <c r="E1119" s="141"/>
      <c r="F1119" s="132"/>
      <c r="L1119" s="133">
        <f t="shared" si="43"/>
        <v>0</v>
      </c>
    </row>
    <row r="1120" spans="1:12" x14ac:dyDescent="0.25">
      <c r="A1120" s="33" t="s">
        <v>1185</v>
      </c>
      <c r="B1120" s="34" t="s">
        <v>356</v>
      </c>
      <c r="C1120" s="31" t="s">
        <v>114</v>
      </c>
      <c r="D1120" s="31">
        <v>1</v>
      </c>
      <c r="E1120" s="141"/>
      <c r="F1120" s="132"/>
      <c r="G1120" s="43">
        <v>1</v>
      </c>
      <c r="L1120" s="133">
        <f t="shared" si="43"/>
        <v>1</v>
      </c>
    </row>
    <row r="1121" spans="1:12" x14ac:dyDescent="0.25">
      <c r="A1121" s="33"/>
      <c r="B1121" s="34"/>
      <c r="C1121" s="31"/>
      <c r="D1121" s="31"/>
      <c r="E1121" s="141"/>
      <c r="F1121" s="132"/>
      <c r="L1121" s="133">
        <f t="shared" si="43"/>
        <v>0</v>
      </c>
    </row>
    <row r="1122" spans="1:12" x14ac:dyDescent="0.25">
      <c r="A1122" s="33" t="s">
        <v>1186</v>
      </c>
      <c r="B1122" s="34" t="s">
        <v>357</v>
      </c>
      <c r="C1122" s="31" t="s">
        <v>114</v>
      </c>
      <c r="D1122" s="31">
        <v>1</v>
      </c>
      <c r="E1122" s="141"/>
      <c r="F1122" s="132"/>
      <c r="G1122" s="43">
        <v>1</v>
      </c>
      <c r="L1122" s="133">
        <f t="shared" si="43"/>
        <v>1</v>
      </c>
    </row>
    <row r="1123" spans="1:12" x14ac:dyDescent="0.25">
      <c r="A1123" s="33"/>
      <c r="B1123" s="34"/>
      <c r="C1123" s="31"/>
      <c r="D1123" s="31"/>
      <c r="E1123" s="141"/>
      <c r="F1123" s="132"/>
      <c r="L1123" s="133">
        <f t="shared" si="43"/>
        <v>0</v>
      </c>
    </row>
    <row r="1124" spans="1:12" x14ac:dyDescent="0.25">
      <c r="A1124" s="33" t="s">
        <v>1187</v>
      </c>
      <c r="B1124" s="34" t="s">
        <v>358</v>
      </c>
      <c r="C1124" s="31" t="s">
        <v>114</v>
      </c>
      <c r="D1124" s="31">
        <v>1</v>
      </c>
      <c r="E1124" s="141"/>
      <c r="F1124" s="132"/>
      <c r="G1124" s="43">
        <v>1</v>
      </c>
      <c r="L1124" s="133">
        <f t="shared" si="43"/>
        <v>1</v>
      </c>
    </row>
    <row r="1125" spans="1:12" x14ac:dyDescent="0.25">
      <c r="A1125" s="33"/>
      <c r="B1125" s="34"/>
      <c r="C1125" s="31"/>
      <c r="D1125" s="31"/>
      <c r="E1125" s="141"/>
      <c r="F1125" s="132"/>
      <c r="L1125" s="133">
        <f t="shared" si="43"/>
        <v>0</v>
      </c>
    </row>
    <row r="1126" spans="1:12" x14ac:dyDescent="0.25">
      <c r="A1126" s="33" t="s">
        <v>1188</v>
      </c>
      <c r="B1126" s="34" t="s">
        <v>358</v>
      </c>
      <c r="C1126" s="31" t="s">
        <v>114</v>
      </c>
      <c r="D1126" s="31">
        <v>1</v>
      </c>
      <c r="E1126" s="141"/>
      <c r="F1126" s="132"/>
      <c r="G1126" s="43">
        <v>1</v>
      </c>
      <c r="L1126" s="133">
        <f t="shared" ref="L1126:L1159" si="45">SUM(G1126:K1126)</f>
        <v>1</v>
      </c>
    </row>
    <row r="1127" spans="1:12" x14ac:dyDescent="0.25">
      <c r="A1127" s="33"/>
      <c r="B1127" s="34"/>
      <c r="C1127" s="31"/>
      <c r="D1127" s="31"/>
      <c r="E1127" s="141"/>
      <c r="F1127" s="132"/>
      <c r="L1127" s="133">
        <f t="shared" si="45"/>
        <v>0</v>
      </c>
    </row>
    <row r="1128" spans="1:12" x14ac:dyDescent="0.25">
      <c r="A1128" s="35" t="s">
        <v>1189</v>
      </c>
      <c r="B1128" s="30" t="s">
        <v>225</v>
      </c>
      <c r="C1128" s="31"/>
      <c r="D1128" s="31"/>
      <c r="E1128" s="141"/>
      <c r="F1128" s="132"/>
      <c r="L1128" s="133">
        <f t="shared" si="45"/>
        <v>0</v>
      </c>
    </row>
    <row r="1129" spans="1:12" x14ac:dyDescent="0.25">
      <c r="A1129" s="35"/>
      <c r="B1129" s="34"/>
      <c r="C1129" s="31"/>
      <c r="D1129" s="31"/>
      <c r="E1129" s="141"/>
      <c r="F1129" s="132"/>
      <c r="L1129" s="133">
        <f t="shared" si="45"/>
        <v>0</v>
      </c>
    </row>
    <row r="1130" spans="1:12" x14ac:dyDescent="0.25">
      <c r="A1130" s="35" t="s">
        <v>1190</v>
      </c>
      <c r="B1130" s="34" t="s">
        <v>223</v>
      </c>
      <c r="C1130" s="31" t="s">
        <v>127</v>
      </c>
      <c r="D1130" s="31">
        <v>1</v>
      </c>
      <c r="E1130" s="141"/>
      <c r="F1130" s="132"/>
      <c r="L1130" s="133">
        <f t="shared" si="45"/>
        <v>0</v>
      </c>
    </row>
    <row r="1131" spans="1:12" x14ac:dyDescent="0.25">
      <c r="A1131" s="35"/>
      <c r="B1131" s="34"/>
      <c r="C1131" s="31"/>
      <c r="D1131" s="31"/>
      <c r="E1131" s="141"/>
      <c r="F1131" s="132"/>
      <c r="L1131" s="133">
        <f t="shared" si="45"/>
        <v>0</v>
      </c>
    </row>
    <row r="1132" spans="1:12" ht="17.649999999999999" customHeight="1" x14ac:dyDescent="0.25">
      <c r="A1132" s="35" t="s">
        <v>1191</v>
      </c>
      <c r="B1132" s="34" t="s">
        <v>224</v>
      </c>
      <c r="C1132" s="31" t="s">
        <v>127</v>
      </c>
      <c r="D1132" s="31">
        <v>1</v>
      </c>
      <c r="E1132" s="141"/>
      <c r="F1132" s="132"/>
      <c r="L1132" s="133">
        <f t="shared" si="45"/>
        <v>0</v>
      </c>
    </row>
    <row r="1133" spans="1:12" ht="17.649999999999999" customHeight="1" x14ac:dyDescent="0.25">
      <c r="A1133" s="35"/>
      <c r="B1133" s="34"/>
      <c r="C1133" s="31"/>
      <c r="D1133" s="31"/>
      <c r="E1133" s="141"/>
      <c r="F1133" s="132"/>
      <c r="L1133" s="133"/>
    </row>
    <row r="1134" spans="1:12" ht="17.649999999999999" customHeight="1" x14ac:dyDescent="0.25">
      <c r="A1134" s="35"/>
      <c r="B1134" s="34"/>
      <c r="C1134" s="31"/>
      <c r="D1134" s="31"/>
      <c r="E1134" s="141"/>
      <c r="F1134" s="132"/>
      <c r="L1134" s="133"/>
    </row>
    <row r="1135" spans="1:12" ht="11.65" customHeight="1" x14ac:dyDescent="0.25">
      <c r="A1135" s="35"/>
      <c r="B1135" s="34"/>
      <c r="C1135" s="31"/>
      <c r="D1135" s="31"/>
      <c r="E1135" s="141"/>
      <c r="F1135" s="132"/>
      <c r="L1135" s="133"/>
    </row>
    <row r="1136" spans="1:12" ht="17.649999999999999" customHeight="1" x14ac:dyDescent="0.25">
      <c r="A1136" s="35"/>
      <c r="B1136" s="34"/>
      <c r="C1136" s="31"/>
      <c r="D1136" s="31"/>
      <c r="E1136" s="141"/>
      <c r="F1136" s="132"/>
      <c r="L1136" s="133"/>
    </row>
    <row r="1137" spans="1:21" x14ac:dyDescent="0.25">
      <c r="A1137" s="35"/>
      <c r="B1137" s="39"/>
      <c r="C1137" s="35"/>
      <c r="D1137" s="35"/>
      <c r="E1137" s="141"/>
      <c r="F1137" s="143"/>
      <c r="L1137" s="133">
        <f t="shared" si="45"/>
        <v>0</v>
      </c>
    </row>
    <row r="1138" spans="1:21" x14ac:dyDescent="0.25">
      <c r="A1138" s="35"/>
      <c r="B1138" s="39"/>
      <c r="C1138" s="35"/>
      <c r="D1138" s="35"/>
      <c r="E1138" s="141"/>
      <c r="F1138" s="143"/>
      <c r="L1138" s="133">
        <f t="shared" si="45"/>
        <v>0</v>
      </c>
    </row>
    <row r="1139" spans="1:21" s="140" customFormat="1" ht="22.15" customHeight="1" x14ac:dyDescent="0.25">
      <c r="A1139" s="20"/>
      <c r="B1139" s="21" t="s">
        <v>124</v>
      </c>
      <c r="C1139" s="20"/>
      <c r="D1139" s="20"/>
      <c r="E1139" s="22"/>
      <c r="F1139" s="23"/>
      <c r="G1139" s="139"/>
      <c r="H1139" s="139"/>
      <c r="I1139" s="139"/>
      <c r="J1139" s="139"/>
      <c r="K1139" s="139"/>
      <c r="L1139" s="133">
        <f t="shared" si="45"/>
        <v>0</v>
      </c>
      <c r="M1139" s="139"/>
      <c r="N1139" s="139"/>
      <c r="O1139" s="139"/>
      <c r="P1139" s="139"/>
      <c r="Q1139" s="139"/>
      <c r="R1139" s="139"/>
      <c r="S1139" s="139"/>
      <c r="T1139" s="139"/>
      <c r="U1139" s="139"/>
    </row>
    <row r="1140" spans="1:21" s="140" customFormat="1" ht="13.5" customHeight="1" x14ac:dyDescent="0.25">
      <c r="A1140" s="45"/>
      <c r="B1140" s="46"/>
      <c r="C1140" s="45"/>
      <c r="D1140" s="45"/>
      <c r="E1140" s="47"/>
      <c r="F1140" s="47"/>
      <c r="G1140" s="139"/>
      <c r="H1140" s="139"/>
      <c r="I1140" s="139"/>
      <c r="J1140" s="139"/>
      <c r="K1140" s="139"/>
      <c r="L1140" s="133">
        <f t="shared" si="45"/>
        <v>0</v>
      </c>
      <c r="M1140" s="139"/>
      <c r="N1140" s="139"/>
      <c r="O1140" s="139"/>
      <c r="P1140" s="139"/>
      <c r="Q1140" s="139"/>
      <c r="R1140" s="139"/>
      <c r="S1140" s="139"/>
      <c r="T1140" s="139"/>
      <c r="U1140" s="139"/>
    </row>
    <row r="1141" spans="1:21" s="140" customFormat="1" x14ac:dyDescent="0.25">
      <c r="A1141" s="452"/>
      <c r="B1141" s="11"/>
      <c r="C1141" s="10"/>
      <c r="D1141" s="10"/>
      <c r="E1141" s="12"/>
      <c r="F1141" s="12"/>
      <c r="G1141" s="139"/>
      <c r="H1141" s="139"/>
      <c r="I1141" s="139"/>
      <c r="J1141" s="139"/>
      <c r="K1141" s="139"/>
      <c r="L1141" s="133">
        <f t="shared" si="45"/>
        <v>0</v>
      </c>
      <c r="M1141" s="139"/>
      <c r="N1141" s="139"/>
      <c r="O1141" s="139"/>
      <c r="P1141" s="139"/>
      <c r="Q1141" s="139"/>
      <c r="R1141" s="139"/>
      <c r="S1141" s="139"/>
      <c r="T1141" s="139"/>
      <c r="U1141" s="139"/>
    </row>
    <row r="1142" spans="1:21" s="140" customFormat="1" ht="13.5" customHeight="1" x14ac:dyDescent="0.25">
      <c r="A1142" s="25"/>
      <c r="B1142" s="42"/>
      <c r="C1142" s="25"/>
      <c r="D1142" s="25"/>
      <c r="E1142" s="26"/>
      <c r="F1142" s="26"/>
      <c r="G1142" s="139"/>
      <c r="H1142" s="139"/>
      <c r="I1142" s="139"/>
      <c r="J1142" s="139"/>
      <c r="K1142" s="139"/>
      <c r="L1142" s="133"/>
      <c r="M1142" s="139"/>
      <c r="N1142" s="139"/>
      <c r="O1142" s="139"/>
      <c r="P1142" s="139"/>
      <c r="Q1142" s="139"/>
      <c r="R1142" s="139"/>
      <c r="S1142" s="139"/>
      <c r="T1142" s="139"/>
      <c r="U1142" s="139"/>
    </row>
    <row r="1143" spans="1:21" x14ac:dyDescent="0.25">
      <c r="A1143" s="35"/>
      <c r="B1143" s="36" t="s">
        <v>162</v>
      </c>
      <c r="C1143" s="35"/>
      <c r="D1143" s="35"/>
      <c r="E1143" s="131"/>
      <c r="F1143" s="143"/>
      <c r="L1143" s="133">
        <f t="shared" si="45"/>
        <v>0</v>
      </c>
    </row>
    <row r="1144" spans="1:21" x14ac:dyDescent="0.25">
      <c r="A1144" s="35"/>
      <c r="B1144" s="39"/>
      <c r="C1144" s="35"/>
      <c r="D1144" s="35"/>
      <c r="E1144" s="131"/>
      <c r="F1144" s="143"/>
      <c r="L1144" s="133">
        <f t="shared" si="45"/>
        <v>0</v>
      </c>
    </row>
    <row r="1145" spans="1:21" x14ac:dyDescent="0.25">
      <c r="A1145" s="35"/>
      <c r="B1145" s="36" t="s">
        <v>160</v>
      </c>
      <c r="C1145" s="35"/>
      <c r="D1145" s="35"/>
      <c r="E1145" s="131"/>
      <c r="F1145" s="143"/>
      <c r="L1145" s="133">
        <f t="shared" si="45"/>
        <v>0</v>
      </c>
    </row>
    <row r="1146" spans="1:21" x14ac:dyDescent="0.25">
      <c r="A1146" s="35"/>
      <c r="B1146" s="36"/>
      <c r="C1146" s="35"/>
      <c r="D1146" s="35"/>
      <c r="E1146" s="131"/>
      <c r="F1146" s="143"/>
      <c r="L1146" s="133">
        <f t="shared" si="45"/>
        <v>0</v>
      </c>
    </row>
    <row r="1147" spans="1:21" x14ac:dyDescent="0.25">
      <c r="A1147" s="35"/>
      <c r="B1147" s="36" t="s">
        <v>105</v>
      </c>
      <c r="C1147" s="35"/>
      <c r="D1147" s="35"/>
      <c r="E1147" s="131"/>
      <c r="F1147" s="132"/>
      <c r="L1147" s="133">
        <f t="shared" si="45"/>
        <v>0</v>
      </c>
    </row>
    <row r="1148" spans="1:21" x14ac:dyDescent="0.25">
      <c r="A1148" s="35"/>
      <c r="B1148" s="36"/>
      <c r="C1148" s="35"/>
      <c r="D1148" s="35"/>
      <c r="E1148" s="131"/>
      <c r="F1148" s="132"/>
      <c r="L1148" s="133">
        <f t="shared" si="45"/>
        <v>0</v>
      </c>
    </row>
    <row r="1149" spans="1:21" ht="57" x14ac:dyDescent="0.25">
      <c r="A1149" s="35"/>
      <c r="B1149" s="34" t="s">
        <v>126</v>
      </c>
      <c r="C1149" s="35"/>
      <c r="D1149" s="35"/>
      <c r="E1149" s="131"/>
      <c r="F1149" s="132"/>
      <c r="L1149" s="133">
        <f t="shared" si="45"/>
        <v>0</v>
      </c>
    </row>
    <row r="1150" spans="1:21" x14ac:dyDescent="0.25">
      <c r="A1150" s="35"/>
      <c r="B1150" s="34"/>
      <c r="C1150" s="35"/>
      <c r="D1150" s="35"/>
      <c r="E1150" s="131"/>
      <c r="F1150" s="132"/>
      <c r="L1150" s="133">
        <f t="shared" si="45"/>
        <v>0</v>
      </c>
    </row>
    <row r="1151" spans="1:21" x14ac:dyDescent="0.25">
      <c r="A1151" s="35">
        <v>12</v>
      </c>
      <c r="B1151" s="36" t="s">
        <v>449</v>
      </c>
      <c r="C1151" s="35"/>
      <c r="D1151" s="35"/>
      <c r="E1151" s="131"/>
      <c r="F1151" s="132"/>
      <c r="L1151" s="133">
        <f t="shared" si="45"/>
        <v>0</v>
      </c>
    </row>
    <row r="1152" spans="1:21" x14ac:dyDescent="0.25">
      <c r="A1152" s="35"/>
      <c r="B1152" s="39"/>
      <c r="C1152" s="35"/>
      <c r="D1152" s="35"/>
      <c r="E1152" s="131"/>
      <c r="F1152" s="132"/>
      <c r="L1152" s="133">
        <f t="shared" si="45"/>
        <v>0</v>
      </c>
    </row>
    <row r="1153" spans="1:12" x14ac:dyDescent="0.25">
      <c r="A1153" s="35" t="s">
        <v>213</v>
      </c>
      <c r="B1153" s="36" t="s">
        <v>450</v>
      </c>
      <c r="C1153" s="35"/>
      <c r="D1153" s="35"/>
      <c r="E1153" s="131"/>
      <c r="F1153" s="132"/>
      <c r="L1153" s="133">
        <f t="shared" si="45"/>
        <v>0</v>
      </c>
    </row>
    <row r="1154" spans="1:12" x14ac:dyDescent="0.25">
      <c r="A1154" s="35"/>
      <c r="B1154" s="39"/>
      <c r="C1154" s="35"/>
      <c r="D1154" s="35"/>
      <c r="E1154" s="131"/>
      <c r="F1154" s="132"/>
      <c r="L1154" s="133">
        <f t="shared" si="45"/>
        <v>0</v>
      </c>
    </row>
    <row r="1155" spans="1:12" x14ac:dyDescent="0.25">
      <c r="A1155" s="35" t="s">
        <v>1192</v>
      </c>
      <c r="B1155" s="39" t="s">
        <v>453</v>
      </c>
      <c r="C1155" s="35" t="s">
        <v>110</v>
      </c>
      <c r="D1155" s="35">
        <v>275</v>
      </c>
      <c r="E1155" s="141"/>
      <c r="F1155" s="132"/>
      <c r="H1155" s="43">
        <v>125</v>
      </c>
      <c r="I1155" s="43">
        <f>120+30</f>
        <v>150</v>
      </c>
      <c r="L1155" s="133">
        <f t="shared" si="45"/>
        <v>275</v>
      </c>
    </row>
    <row r="1156" spans="1:12" x14ac:dyDescent="0.25">
      <c r="A1156" s="35"/>
      <c r="B1156" s="39"/>
      <c r="C1156" s="35"/>
      <c r="D1156" s="35"/>
      <c r="E1156" s="131"/>
      <c r="F1156" s="132"/>
      <c r="L1156" s="133">
        <f t="shared" si="45"/>
        <v>0</v>
      </c>
    </row>
    <row r="1157" spans="1:12" ht="30" x14ac:dyDescent="0.25">
      <c r="A1157" s="35" t="s">
        <v>314</v>
      </c>
      <c r="B1157" s="36" t="s">
        <v>452</v>
      </c>
      <c r="C1157" s="35"/>
      <c r="D1157" s="35"/>
      <c r="E1157" s="131"/>
      <c r="F1157" s="132"/>
      <c r="L1157" s="133">
        <f t="shared" si="45"/>
        <v>0</v>
      </c>
    </row>
    <row r="1158" spans="1:12" x14ac:dyDescent="0.25">
      <c r="A1158" s="35"/>
      <c r="B1158" s="39"/>
      <c r="C1158" s="35"/>
      <c r="D1158" s="35"/>
      <c r="E1158" s="131"/>
      <c r="F1158" s="132"/>
      <c r="L1158" s="133">
        <f t="shared" si="45"/>
        <v>0</v>
      </c>
    </row>
    <row r="1159" spans="1:12" x14ac:dyDescent="0.25">
      <c r="A1159" s="35" t="s">
        <v>315</v>
      </c>
      <c r="B1159" s="39" t="s">
        <v>451</v>
      </c>
      <c r="C1159" s="35" t="s">
        <v>110</v>
      </c>
      <c r="D1159" s="35">
        <v>179</v>
      </c>
      <c r="E1159" s="141"/>
      <c r="F1159" s="132"/>
      <c r="G1159" s="43">
        <v>179</v>
      </c>
      <c r="L1159" s="133">
        <f t="shared" si="45"/>
        <v>179</v>
      </c>
    </row>
    <row r="1160" spans="1:12" x14ac:dyDescent="0.25">
      <c r="A1160" s="35"/>
      <c r="B1160" s="39"/>
      <c r="C1160" s="35"/>
      <c r="D1160" s="35"/>
      <c r="E1160" s="131"/>
      <c r="F1160" s="132"/>
      <c r="L1160" s="133">
        <f t="shared" ref="L1160:L1180" si="46">SUM(G1160:K1160)</f>
        <v>0</v>
      </c>
    </row>
    <row r="1161" spans="1:12" x14ac:dyDescent="0.25">
      <c r="A1161" s="35" t="s">
        <v>316</v>
      </c>
      <c r="B1161" s="36" t="s">
        <v>307</v>
      </c>
      <c r="C1161" s="35"/>
      <c r="D1161" s="35"/>
      <c r="E1161" s="131"/>
      <c r="F1161" s="132"/>
      <c r="L1161" s="133">
        <f t="shared" si="46"/>
        <v>0</v>
      </c>
    </row>
    <row r="1162" spans="1:12" x14ac:dyDescent="0.25">
      <c r="A1162" s="35"/>
      <c r="B1162" s="39"/>
      <c r="C1162" s="35"/>
      <c r="D1162" s="35"/>
      <c r="E1162" s="131"/>
      <c r="F1162" s="132"/>
      <c r="L1162" s="133">
        <f t="shared" si="46"/>
        <v>0</v>
      </c>
    </row>
    <row r="1163" spans="1:12" ht="30" x14ac:dyDescent="0.25">
      <c r="A1163" s="35" t="s">
        <v>317</v>
      </c>
      <c r="B1163" s="36" t="s">
        <v>334</v>
      </c>
      <c r="C1163" s="35"/>
      <c r="D1163" s="35"/>
      <c r="E1163" s="131"/>
      <c r="F1163" s="132"/>
      <c r="L1163" s="133">
        <f t="shared" si="46"/>
        <v>0</v>
      </c>
    </row>
    <row r="1164" spans="1:12" x14ac:dyDescent="0.25">
      <c r="A1164" s="35"/>
      <c r="B1164" s="39"/>
      <c r="C1164" s="35"/>
      <c r="D1164" s="35"/>
      <c r="E1164" s="131"/>
      <c r="F1164" s="132"/>
      <c r="L1164" s="133">
        <f t="shared" si="46"/>
        <v>0</v>
      </c>
    </row>
    <row r="1165" spans="1:12" x14ac:dyDescent="0.25">
      <c r="A1165" s="35" t="s">
        <v>1193</v>
      </c>
      <c r="B1165" s="39" t="s">
        <v>161</v>
      </c>
      <c r="C1165" s="35" t="s">
        <v>110</v>
      </c>
      <c r="D1165" s="35">
        <v>504</v>
      </c>
      <c r="E1165" s="141"/>
      <c r="F1165" s="132"/>
      <c r="H1165" s="43">
        <v>361</v>
      </c>
      <c r="I1165" s="43">
        <v>143</v>
      </c>
      <c r="L1165" s="133">
        <f t="shared" si="46"/>
        <v>504</v>
      </c>
    </row>
    <row r="1166" spans="1:12" x14ac:dyDescent="0.25">
      <c r="A1166" s="35"/>
      <c r="B1166" s="39"/>
      <c r="C1166" s="35"/>
      <c r="D1166" s="35"/>
      <c r="E1166" s="141"/>
      <c r="F1166" s="132"/>
      <c r="L1166" s="133">
        <f t="shared" si="46"/>
        <v>0</v>
      </c>
    </row>
    <row r="1167" spans="1:12" x14ac:dyDescent="0.25">
      <c r="A1167" s="35" t="s">
        <v>1194</v>
      </c>
      <c r="B1167" s="39" t="s">
        <v>567</v>
      </c>
      <c r="C1167" s="35" t="s">
        <v>110</v>
      </c>
      <c r="D1167" s="35">
        <v>4</v>
      </c>
      <c r="E1167" s="141"/>
      <c r="F1167" s="132"/>
      <c r="H1167" s="43">
        <v>2</v>
      </c>
      <c r="I1167" s="43">
        <v>2</v>
      </c>
      <c r="L1167" s="133">
        <f t="shared" si="46"/>
        <v>4</v>
      </c>
    </row>
    <row r="1168" spans="1:12" ht="15" customHeight="1" x14ac:dyDescent="0.25">
      <c r="A1168" s="35"/>
      <c r="B1168" s="39"/>
      <c r="C1168" s="35"/>
      <c r="D1168" s="35"/>
      <c r="E1168" s="141"/>
      <c r="F1168" s="132"/>
      <c r="L1168" s="133">
        <f t="shared" si="46"/>
        <v>0</v>
      </c>
    </row>
    <row r="1169" spans="1:12" x14ac:dyDescent="0.25">
      <c r="A1169" s="35" t="s">
        <v>318</v>
      </c>
      <c r="B1169" s="36" t="s">
        <v>609</v>
      </c>
      <c r="C1169" s="35"/>
      <c r="D1169" s="35"/>
      <c r="E1169" s="131"/>
      <c r="F1169" s="132"/>
      <c r="L1169" s="133">
        <f t="shared" si="46"/>
        <v>0</v>
      </c>
    </row>
    <row r="1170" spans="1:12" x14ac:dyDescent="0.25">
      <c r="A1170" s="35"/>
      <c r="B1170" s="39"/>
      <c r="C1170" s="35"/>
      <c r="D1170" s="35"/>
      <c r="E1170" s="131"/>
      <c r="F1170" s="132"/>
      <c r="L1170" s="133">
        <f t="shared" si="46"/>
        <v>0</v>
      </c>
    </row>
    <row r="1171" spans="1:12" x14ac:dyDescent="0.25">
      <c r="A1171" s="35" t="s">
        <v>319</v>
      </c>
      <c r="B1171" s="39" t="s">
        <v>608</v>
      </c>
      <c r="C1171" s="35" t="s">
        <v>110</v>
      </c>
      <c r="D1171" s="35">
        <v>25</v>
      </c>
      <c r="E1171" s="141"/>
      <c r="F1171" s="132"/>
      <c r="I1171" s="43">
        <v>25</v>
      </c>
      <c r="L1171" s="133">
        <f t="shared" si="46"/>
        <v>25</v>
      </c>
    </row>
    <row r="1172" spans="1:12" x14ac:dyDescent="0.25">
      <c r="A1172" s="35"/>
      <c r="B1172" s="39"/>
      <c r="C1172" s="35"/>
      <c r="D1172" s="35"/>
      <c r="E1172" s="141"/>
      <c r="F1172" s="132"/>
      <c r="L1172" s="133">
        <f t="shared" si="46"/>
        <v>0</v>
      </c>
    </row>
    <row r="1173" spans="1:12" x14ac:dyDescent="0.25">
      <c r="A1173" s="35" t="s">
        <v>320</v>
      </c>
      <c r="B1173" s="36" t="s">
        <v>551</v>
      </c>
      <c r="C1173" s="35"/>
      <c r="D1173" s="35"/>
      <c r="E1173" s="131"/>
      <c r="F1173" s="132"/>
      <c r="L1173" s="133">
        <f t="shared" si="46"/>
        <v>0</v>
      </c>
    </row>
    <row r="1174" spans="1:12" x14ac:dyDescent="0.25">
      <c r="A1174" s="35"/>
      <c r="B1174" s="39"/>
      <c r="C1174" s="35"/>
      <c r="D1174" s="35"/>
      <c r="E1174" s="131"/>
      <c r="F1174" s="132"/>
      <c r="L1174" s="133">
        <f t="shared" si="46"/>
        <v>0</v>
      </c>
    </row>
    <row r="1175" spans="1:12" ht="30" x14ac:dyDescent="0.25">
      <c r="A1175" s="35" t="s">
        <v>321</v>
      </c>
      <c r="B1175" s="36" t="s">
        <v>334</v>
      </c>
      <c r="C1175" s="35"/>
      <c r="D1175" s="35"/>
      <c r="E1175" s="131"/>
      <c r="F1175" s="132"/>
      <c r="L1175" s="133">
        <f t="shared" si="46"/>
        <v>0</v>
      </c>
    </row>
    <row r="1176" spans="1:12" x14ac:dyDescent="0.25">
      <c r="A1176" s="35"/>
      <c r="B1176" s="39"/>
      <c r="C1176" s="35"/>
      <c r="D1176" s="35"/>
      <c r="E1176" s="131"/>
      <c r="F1176" s="132"/>
      <c r="L1176" s="133">
        <f t="shared" si="46"/>
        <v>0</v>
      </c>
    </row>
    <row r="1177" spans="1:12" x14ac:dyDescent="0.25">
      <c r="A1177" s="35" t="s">
        <v>322</v>
      </c>
      <c r="B1177" s="39" t="s">
        <v>161</v>
      </c>
      <c r="C1177" s="35" t="s">
        <v>110</v>
      </c>
      <c r="D1177" s="35">
        <v>150</v>
      </c>
      <c r="E1177" s="141"/>
      <c r="F1177" s="132"/>
      <c r="G1177" s="43">
        <f>66*0.5*2+66*0.23</f>
        <v>81.180000000000007</v>
      </c>
      <c r="I1177" s="43">
        <v>69</v>
      </c>
      <c r="L1177" s="133">
        <f t="shared" si="46"/>
        <v>150.18</v>
      </c>
    </row>
    <row r="1178" spans="1:12" ht="15" customHeight="1" x14ac:dyDescent="0.25">
      <c r="A1178" s="35"/>
      <c r="B1178" s="39"/>
      <c r="C1178" s="35"/>
      <c r="D1178" s="35"/>
      <c r="E1178" s="141"/>
      <c r="F1178" s="132"/>
      <c r="L1178" s="133">
        <f t="shared" si="46"/>
        <v>0</v>
      </c>
    </row>
    <row r="1179" spans="1:12" ht="15" customHeight="1" x14ac:dyDescent="0.25">
      <c r="A1179" s="35"/>
      <c r="B1179" s="39"/>
      <c r="C1179" s="35"/>
      <c r="D1179" s="35"/>
      <c r="E1179" s="141"/>
      <c r="F1179" s="132"/>
      <c r="L1179" s="133">
        <f t="shared" si="46"/>
        <v>0</v>
      </c>
    </row>
    <row r="1180" spans="1:12" ht="15" customHeight="1" x14ac:dyDescent="0.25">
      <c r="A1180" s="35"/>
      <c r="B1180" s="39"/>
      <c r="C1180" s="35"/>
      <c r="D1180" s="35"/>
      <c r="E1180" s="141"/>
      <c r="F1180" s="143"/>
      <c r="L1180" s="133">
        <f t="shared" si="46"/>
        <v>0</v>
      </c>
    </row>
    <row r="1181" spans="1:12" ht="15" customHeight="1" x14ac:dyDescent="0.25">
      <c r="A1181" s="35"/>
      <c r="B1181" s="39"/>
      <c r="C1181" s="35"/>
      <c r="D1181" s="35"/>
      <c r="E1181" s="141"/>
      <c r="F1181" s="143"/>
      <c r="L1181" s="133"/>
    </row>
    <row r="1182" spans="1:12" ht="15" customHeight="1" x14ac:dyDescent="0.25">
      <c r="A1182" s="35"/>
      <c r="B1182" s="39"/>
      <c r="C1182" s="35"/>
      <c r="D1182" s="35"/>
      <c r="E1182" s="141"/>
      <c r="F1182" s="143"/>
      <c r="L1182" s="133"/>
    </row>
    <row r="1183" spans="1:12" ht="15" customHeight="1" x14ac:dyDescent="0.25">
      <c r="A1183" s="35"/>
      <c r="B1183" s="39"/>
      <c r="C1183" s="35"/>
      <c r="D1183" s="35"/>
      <c r="E1183" s="141"/>
      <c r="F1183" s="143"/>
      <c r="L1183" s="133"/>
    </row>
    <row r="1184" spans="1:12" ht="15" customHeight="1" x14ac:dyDescent="0.25">
      <c r="A1184" s="35"/>
      <c r="B1184" s="39"/>
      <c r="C1184" s="35"/>
      <c r="D1184" s="35"/>
      <c r="E1184" s="141"/>
      <c r="F1184" s="143"/>
      <c r="L1184" s="133"/>
    </row>
    <row r="1185" spans="1:21" ht="15" customHeight="1" x14ac:dyDescent="0.25">
      <c r="A1185" s="35"/>
      <c r="B1185" s="39"/>
      <c r="C1185" s="35"/>
      <c r="D1185" s="35"/>
      <c r="E1185" s="141"/>
      <c r="F1185" s="143"/>
      <c r="L1185" s="133"/>
    </row>
    <row r="1186" spans="1:21" ht="15" customHeight="1" x14ac:dyDescent="0.25">
      <c r="A1186" s="35"/>
      <c r="B1186" s="39"/>
      <c r="C1186" s="35"/>
      <c r="D1186" s="35"/>
      <c r="E1186" s="141"/>
      <c r="F1186" s="143"/>
      <c r="L1186" s="133"/>
    </row>
    <row r="1187" spans="1:21" ht="15" customHeight="1" x14ac:dyDescent="0.25">
      <c r="A1187" s="35"/>
      <c r="B1187" s="39"/>
      <c r="C1187" s="35"/>
      <c r="D1187" s="35"/>
      <c r="E1187" s="141"/>
      <c r="F1187" s="143"/>
      <c r="L1187" s="133"/>
    </row>
    <row r="1188" spans="1:21" ht="15" customHeight="1" x14ac:dyDescent="0.25">
      <c r="A1188" s="35"/>
      <c r="B1188" s="39"/>
      <c r="C1188" s="35"/>
      <c r="D1188" s="35"/>
      <c r="E1188" s="141"/>
      <c r="F1188" s="143"/>
      <c r="L1188" s="133">
        <f>SUM(G1188:K1188)</f>
        <v>0</v>
      </c>
    </row>
    <row r="1189" spans="1:21" ht="15" customHeight="1" x14ac:dyDescent="0.25">
      <c r="A1189" s="35"/>
      <c r="B1189" s="39"/>
      <c r="C1189" s="35"/>
      <c r="D1189" s="35"/>
      <c r="E1189" s="141"/>
      <c r="F1189" s="143"/>
      <c r="L1189" s="133"/>
    </row>
    <row r="1190" spans="1:21" ht="15" customHeight="1" x14ac:dyDescent="0.25">
      <c r="A1190" s="35"/>
      <c r="B1190" s="39"/>
      <c r="C1190" s="35"/>
      <c r="D1190" s="35"/>
      <c r="E1190" s="141"/>
      <c r="F1190" s="143"/>
      <c r="L1190" s="133"/>
    </row>
    <row r="1191" spans="1:21" ht="15" customHeight="1" x14ac:dyDescent="0.25">
      <c r="A1191" s="35"/>
      <c r="B1191" s="39"/>
      <c r="C1191" s="35"/>
      <c r="D1191" s="35"/>
      <c r="E1191" s="141"/>
      <c r="F1191" s="143"/>
      <c r="L1191" s="133">
        <f>SUM(G1191:K1191)</f>
        <v>0</v>
      </c>
    </row>
    <row r="1192" spans="1:21" ht="15" customHeight="1" x14ac:dyDescent="0.25">
      <c r="A1192" s="35"/>
      <c r="B1192" s="39"/>
      <c r="C1192" s="35"/>
      <c r="D1192" s="35"/>
      <c r="E1192" s="141"/>
      <c r="F1192" s="143"/>
      <c r="L1192" s="133"/>
    </row>
    <row r="1193" spans="1:21" ht="15" customHeight="1" x14ac:dyDescent="0.25">
      <c r="A1193" s="35"/>
      <c r="B1193" s="39"/>
      <c r="C1193" s="35"/>
      <c r="D1193" s="35"/>
      <c r="E1193" s="141"/>
      <c r="F1193" s="143"/>
      <c r="L1193" s="133">
        <f t="shared" ref="L1193:L1227" si="47">SUM(G1193:K1193)</f>
        <v>0</v>
      </c>
    </row>
    <row r="1194" spans="1:21" ht="15" customHeight="1" x14ac:dyDescent="0.25">
      <c r="A1194" s="35"/>
      <c r="B1194" s="39"/>
      <c r="C1194" s="35"/>
      <c r="D1194" s="35"/>
      <c r="E1194" s="141"/>
      <c r="F1194" s="143"/>
      <c r="L1194" s="133"/>
    </row>
    <row r="1195" spans="1:21" ht="15" customHeight="1" x14ac:dyDescent="0.25">
      <c r="A1195" s="35"/>
      <c r="B1195" s="39"/>
      <c r="C1195" s="35"/>
      <c r="D1195" s="35"/>
      <c r="E1195" s="141"/>
      <c r="F1195" s="143"/>
      <c r="L1195" s="133"/>
    </row>
    <row r="1196" spans="1:21" ht="15" customHeight="1" x14ac:dyDescent="0.25">
      <c r="A1196" s="35"/>
      <c r="B1196" s="39"/>
      <c r="C1196" s="35"/>
      <c r="D1196" s="35"/>
      <c r="E1196" s="141"/>
      <c r="F1196" s="143"/>
      <c r="L1196" s="133"/>
    </row>
    <row r="1197" spans="1:21" s="140" customFormat="1" x14ac:dyDescent="0.25">
      <c r="A1197" s="10"/>
      <c r="B1197" s="11" t="s">
        <v>54</v>
      </c>
      <c r="C1197" s="10"/>
      <c r="D1197" s="10"/>
      <c r="E1197" s="12"/>
      <c r="F1197" s="12"/>
      <c r="G1197" s="139"/>
      <c r="H1197" s="139"/>
      <c r="I1197" s="139"/>
      <c r="J1197" s="139"/>
      <c r="K1197" s="139"/>
      <c r="L1197" s="133">
        <f t="shared" si="47"/>
        <v>0</v>
      </c>
      <c r="M1197" s="139"/>
      <c r="N1197" s="139"/>
      <c r="O1197" s="139"/>
      <c r="P1197" s="139"/>
      <c r="Q1197" s="139"/>
      <c r="R1197" s="139"/>
      <c r="S1197" s="139"/>
      <c r="T1197" s="139"/>
      <c r="U1197" s="139"/>
    </row>
    <row r="1198" spans="1:21" s="140" customFormat="1" ht="23.65" customHeight="1" x14ac:dyDescent="0.25">
      <c r="A1198" s="20"/>
      <c r="B1198" s="21" t="s">
        <v>124</v>
      </c>
      <c r="C1198" s="20"/>
      <c r="D1198" s="20"/>
      <c r="E1198" s="22"/>
      <c r="F1198" s="23"/>
      <c r="G1198" s="139"/>
      <c r="H1198" s="139"/>
      <c r="I1198" s="139"/>
      <c r="J1198" s="139"/>
      <c r="K1198" s="139"/>
      <c r="L1198" s="133">
        <f t="shared" si="47"/>
        <v>0</v>
      </c>
      <c r="M1198" s="139"/>
      <c r="N1198" s="139"/>
      <c r="O1198" s="139"/>
      <c r="P1198" s="139"/>
      <c r="Q1198" s="139"/>
      <c r="R1198" s="139"/>
      <c r="S1198" s="139"/>
      <c r="T1198" s="139"/>
      <c r="U1198" s="139"/>
    </row>
    <row r="1199" spans="1:21" s="140" customFormat="1" ht="13.5" customHeight="1" x14ac:dyDescent="0.25">
      <c r="A1199" s="45"/>
      <c r="B1199" s="46"/>
      <c r="C1199" s="45"/>
      <c r="D1199" s="45"/>
      <c r="E1199" s="47"/>
      <c r="F1199" s="47"/>
      <c r="G1199" s="139"/>
      <c r="H1199" s="139"/>
      <c r="I1199" s="139"/>
      <c r="J1199" s="139"/>
      <c r="K1199" s="139"/>
      <c r="L1199" s="133">
        <f t="shared" si="47"/>
        <v>0</v>
      </c>
      <c r="M1199" s="139"/>
      <c r="N1199" s="139"/>
      <c r="O1199" s="139"/>
      <c r="P1199" s="139"/>
      <c r="Q1199" s="139"/>
      <c r="R1199" s="139"/>
      <c r="S1199" s="139"/>
      <c r="T1199" s="139"/>
      <c r="U1199" s="139"/>
    </row>
    <row r="1200" spans="1:21" s="140" customFormat="1" x14ac:dyDescent="0.25">
      <c r="A1200" s="452"/>
      <c r="B1200" s="11"/>
      <c r="C1200" s="10"/>
      <c r="D1200" s="10"/>
      <c r="E1200" s="12"/>
      <c r="F1200" s="12"/>
      <c r="G1200" s="139"/>
      <c r="H1200" s="139"/>
      <c r="I1200" s="139"/>
      <c r="J1200" s="139"/>
      <c r="K1200" s="139"/>
      <c r="L1200" s="133">
        <f>SUM(G1200:K1200)</f>
        <v>0</v>
      </c>
      <c r="M1200" s="139"/>
      <c r="N1200" s="139"/>
      <c r="O1200" s="139"/>
      <c r="P1200" s="139"/>
      <c r="Q1200" s="139"/>
      <c r="R1200" s="139"/>
      <c r="S1200" s="139"/>
      <c r="T1200" s="139"/>
      <c r="U1200" s="139"/>
    </row>
    <row r="1201" spans="1:21" s="140" customFormat="1" ht="13.5" customHeight="1" x14ac:dyDescent="0.25">
      <c r="A1201" s="25"/>
      <c r="B1201" s="42"/>
      <c r="C1201" s="25"/>
      <c r="D1201" s="25"/>
      <c r="E1201" s="26"/>
      <c r="F1201" s="26"/>
      <c r="G1201" s="139"/>
      <c r="H1201" s="139"/>
      <c r="I1201" s="139"/>
      <c r="J1201" s="139"/>
      <c r="K1201" s="139"/>
      <c r="L1201" s="133"/>
      <c r="M1201" s="139"/>
      <c r="N1201" s="139"/>
      <c r="O1201" s="139"/>
      <c r="P1201" s="139"/>
      <c r="Q1201" s="139"/>
      <c r="R1201" s="139"/>
      <c r="S1201" s="139"/>
      <c r="T1201" s="139"/>
      <c r="U1201" s="139"/>
    </row>
    <row r="1202" spans="1:21" x14ac:dyDescent="0.25">
      <c r="A1202" s="35"/>
      <c r="B1202" s="36" t="s">
        <v>981</v>
      </c>
      <c r="C1202" s="35"/>
      <c r="D1202" s="35"/>
      <c r="E1202" s="131"/>
      <c r="F1202" s="143"/>
      <c r="L1202" s="133">
        <f t="shared" si="47"/>
        <v>0</v>
      </c>
    </row>
    <row r="1203" spans="1:21" x14ac:dyDescent="0.25">
      <c r="A1203" s="35"/>
      <c r="B1203" s="39"/>
      <c r="C1203" s="35"/>
      <c r="D1203" s="35"/>
      <c r="E1203" s="131"/>
      <c r="F1203" s="143"/>
      <c r="L1203" s="133">
        <f t="shared" si="47"/>
        <v>0</v>
      </c>
    </row>
    <row r="1204" spans="1:21" x14ac:dyDescent="0.25">
      <c r="A1204" s="35"/>
      <c r="B1204" s="36" t="s">
        <v>454</v>
      </c>
      <c r="C1204" s="35"/>
      <c r="D1204" s="35"/>
      <c r="E1204" s="131"/>
      <c r="F1204" s="143"/>
      <c r="L1204" s="133">
        <f t="shared" si="47"/>
        <v>0</v>
      </c>
    </row>
    <row r="1205" spans="1:21" x14ac:dyDescent="0.25">
      <c r="A1205" s="35"/>
      <c r="B1205" s="36"/>
      <c r="C1205" s="35"/>
      <c r="D1205" s="35"/>
      <c r="E1205" s="131"/>
      <c r="F1205" s="143"/>
      <c r="L1205" s="133">
        <f t="shared" si="47"/>
        <v>0</v>
      </c>
    </row>
    <row r="1206" spans="1:21" x14ac:dyDescent="0.25">
      <c r="A1206" s="35"/>
      <c r="B1206" s="36" t="s">
        <v>105</v>
      </c>
      <c r="C1206" s="35"/>
      <c r="D1206" s="35"/>
      <c r="E1206" s="131"/>
      <c r="F1206" s="132"/>
      <c r="L1206" s="133">
        <f t="shared" si="47"/>
        <v>0</v>
      </c>
    </row>
    <row r="1207" spans="1:21" x14ac:dyDescent="0.25">
      <c r="A1207" s="35"/>
      <c r="B1207" s="36"/>
      <c r="C1207" s="35"/>
      <c r="D1207" s="35"/>
      <c r="E1207" s="131"/>
      <c r="F1207" s="132"/>
      <c r="L1207" s="133">
        <f t="shared" si="47"/>
        <v>0</v>
      </c>
    </row>
    <row r="1208" spans="1:21" ht="57" x14ac:dyDescent="0.25">
      <c r="A1208" s="35"/>
      <c r="B1208" s="34" t="s">
        <v>126</v>
      </c>
      <c r="C1208" s="35"/>
      <c r="D1208" s="35"/>
      <c r="E1208" s="131"/>
      <c r="F1208" s="132"/>
      <c r="L1208" s="133">
        <f t="shared" si="47"/>
        <v>0</v>
      </c>
    </row>
    <row r="1209" spans="1:21" x14ac:dyDescent="0.25">
      <c r="A1209" s="35"/>
      <c r="B1209" s="34"/>
      <c r="C1209" s="35"/>
      <c r="D1209" s="35"/>
      <c r="E1209" s="131"/>
      <c r="F1209" s="132"/>
      <c r="L1209" s="133">
        <f t="shared" si="47"/>
        <v>0</v>
      </c>
    </row>
    <row r="1210" spans="1:21" x14ac:dyDescent="0.25">
      <c r="A1210" s="35">
        <v>13</v>
      </c>
      <c r="B1210" s="182" t="s">
        <v>461</v>
      </c>
      <c r="C1210" s="183"/>
      <c r="D1210" s="35"/>
      <c r="E1210" s="131"/>
      <c r="F1210" s="143"/>
      <c r="L1210" s="133">
        <f t="shared" si="47"/>
        <v>0</v>
      </c>
    </row>
    <row r="1211" spans="1:21" x14ac:dyDescent="0.25">
      <c r="A1211" s="35"/>
      <c r="B1211" s="184"/>
      <c r="C1211" s="183"/>
      <c r="D1211" s="35"/>
      <c r="E1211" s="131"/>
      <c r="F1211" s="143"/>
      <c r="L1211" s="133">
        <f t="shared" si="47"/>
        <v>0</v>
      </c>
    </row>
    <row r="1212" spans="1:21" ht="48" customHeight="1" x14ac:dyDescent="0.25">
      <c r="A1212" s="35" t="s">
        <v>1195</v>
      </c>
      <c r="B1212" s="185" t="s">
        <v>462</v>
      </c>
      <c r="C1212" s="183"/>
      <c r="D1212" s="35"/>
      <c r="E1212" s="131"/>
      <c r="F1212" s="132"/>
      <c r="L1212" s="133">
        <f t="shared" si="47"/>
        <v>0</v>
      </c>
    </row>
    <row r="1213" spans="1:21" x14ac:dyDescent="0.25">
      <c r="A1213" s="35"/>
      <c r="B1213" s="184"/>
      <c r="C1213" s="183"/>
      <c r="D1213" s="35"/>
      <c r="E1213" s="131"/>
      <c r="F1213" s="132"/>
      <c r="L1213" s="133">
        <f t="shared" si="47"/>
        <v>0</v>
      </c>
    </row>
    <row r="1214" spans="1:21" x14ac:dyDescent="0.25">
      <c r="A1214" s="35" t="s">
        <v>1196</v>
      </c>
      <c r="B1214" s="184" t="s">
        <v>463</v>
      </c>
      <c r="C1214" s="183" t="s">
        <v>154</v>
      </c>
      <c r="D1214" s="35">
        <v>73</v>
      </c>
      <c r="E1214" s="141"/>
      <c r="F1214" s="132"/>
      <c r="H1214" s="43">
        <v>1</v>
      </c>
      <c r="I1214" s="43">
        <v>72</v>
      </c>
      <c r="L1214" s="133">
        <f t="shared" si="47"/>
        <v>73</v>
      </c>
    </row>
    <row r="1215" spans="1:21" x14ac:dyDescent="0.25">
      <c r="A1215" s="35"/>
      <c r="B1215" s="184"/>
      <c r="C1215" s="183"/>
      <c r="D1215" s="35"/>
      <c r="E1215" s="131"/>
      <c r="F1215" s="132"/>
      <c r="L1215" s="133">
        <f t="shared" si="47"/>
        <v>0</v>
      </c>
    </row>
    <row r="1216" spans="1:21" x14ac:dyDescent="0.25">
      <c r="A1216" s="35" t="s">
        <v>1197</v>
      </c>
      <c r="B1216" s="184" t="s">
        <v>464</v>
      </c>
      <c r="C1216" s="183" t="s">
        <v>154</v>
      </c>
      <c r="D1216" s="35">
        <v>1</v>
      </c>
      <c r="E1216" s="141"/>
      <c r="F1216" s="132"/>
      <c r="L1216" s="133">
        <f t="shared" si="47"/>
        <v>0</v>
      </c>
    </row>
    <row r="1217" spans="1:12" x14ac:dyDescent="0.25">
      <c r="A1217" s="35"/>
      <c r="B1217" s="184"/>
      <c r="C1217" s="183"/>
      <c r="D1217" s="35"/>
      <c r="E1217" s="141"/>
      <c r="F1217" s="132"/>
      <c r="L1217" s="133">
        <f t="shared" si="47"/>
        <v>0</v>
      </c>
    </row>
    <row r="1218" spans="1:12" ht="15" customHeight="1" x14ac:dyDescent="0.25">
      <c r="A1218" s="35" t="s">
        <v>1198</v>
      </c>
      <c r="B1218" s="182" t="s">
        <v>465</v>
      </c>
      <c r="C1218" s="183"/>
      <c r="D1218" s="35"/>
      <c r="E1218" s="141"/>
      <c r="F1218" s="132"/>
      <c r="L1218" s="133">
        <f t="shared" si="47"/>
        <v>0</v>
      </c>
    </row>
    <row r="1219" spans="1:12" ht="15" customHeight="1" x14ac:dyDescent="0.25">
      <c r="A1219" s="35"/>
      <c r="B1219" s="184"/>
      <c r="C1219" s="183"/>
      <c r="D1219" s="35"/>
      <c r="E1219" s="141"/>
      <c r="F1219" s="132"/>
      <c r="L1219" s="133">
        <f t="shared" si="47"/>
        <v>0</v>
      </c>
    </row>
    <row r="1220" spans="1:12" ht="45" x14ac:dyDescent="0.25">
      <c r="A1220" s="35" t="s">
        <v>1199</v>
      </c>
      <c r="B1220" s="185" t="s">
        <v>466</v>
      </c>
      <c r="C1220" s="183"/>
      <c r="D1220" s="35"/>
      <c r="E1220" s="141"/>
      <c r="F1220" s="132"/>
      <c r="L1220" s="133">
        <f t="shared" si="47"/>
        <v>0</v>
      </c>
    </row>
    <row r="1221" spans="1:12" ht="15" customHeight="1" x14ac:dyDescent="0.25">
      <c r="A1221" s="35"/>
      <c r="B1221" s="184"/>
      <c r="C1221" s="183"/>
      <c r="D1221" s="35"/>
      <c r="E1221" s="141"/>
      <c r="F1221" s="132"/>
      <c r="L1221" s="133">
        <f t="shared" si="47"/>
        <v>0</v>
      </c>
    </row>
    <row r="1222" spans="1:12" ht="15" customHeight="1" x14ac:dyDescent="0.25">
      <c r="A1222" s="35" t="s">
        <v>1200</v>
      </c>
      <c r="B1222" s="184" t="s">
        <v>467</v>
      </c>
      <c r="C1222" s="183" t="s">
        <v>154</v>
      </c>
      <c r="D1222" s="35">
        <v>30</v>
      </c>
      <c r="E1222" s="141"/>
      <c r="F1222" s="132"/>
      <c r="I1222" s="43">
        <v>30</v>
      </c>
      <c r="L1222" s="133">
        <f t="shared" si="47"/>
        <v>30</v>
      </c>
    </row>
    <row r="1223" spans="1:12" ht="15" customHeight="1" x14ac:dyDescent="0.25">
      <c r="A1223" s="35"/>
      <c r="B1223" s="184"/>
      <c r="C1223" s="183"/>
      <c r="D1223" s="35"/>
      <c r="E1223" s="141"/>
      <c r="F1223" s="132"/>
      <c r="L1223" s="133">
        <f t="shared" si="47"/>
        <v>0</v>
      </c>
    </row>
    <row r="1224" spans="1:12" ht="15" customHeight="1" x14ac:dyDescent="0.25">
      <c r="A1224" s="35"/>
      <c r="B1224" s="184"/>
      <c r="C1224" s="183"/>
      <c r="D1224" s="35"/>
      <c r="E1224" s="141"/>
      <c r="F1224" s="132"/>
      <c r="L1224" s="133">
        <f t="shared" si="47"/>
        <v>0</v>
      </c>
    </row>
    <row r="1225" spans="1:12" ht="15" customHeight="1" x14ac:dyDescent="0.25">
      <c r="A1225" s="35"/>
      <c r="B1225" s="184"/>
      <c r="C1225" s="183"/>
      <c r="D1225" s="165"/>
      <c r="E1225" s="141"/>
      <c r="F1225" s="132"/>
      <c r="L1225" s="133">
        <f t="shared" si="47"/>
        <v>0</v>
      </c>
    </row>
    <row r="1226" spans="1:12" ht="15" customHeight="1" x14ac:dyDescent="0.25">
      <c r="A1226" s="35"/>
      <c r="B1226" s="184"/>
      <c r="C1226" s="183"/>
      <c r="D1226" s="35"/>
      <c r="E1226" s="141"/>
      <c r="F1226" s="132"/>
      <c r="L1226" s="133">
        <f t="shared" si="47"/>
        <v>0</v>
      </c>
    </row>
    <row r="1227" spans="1:12" ht="15" customHeight="1" x14ac:dyDescent="0.25">
      <c r="A1227" s="35"/>
      <c r="B1227" s="184"/>
      <c r="C1227" s="183"/>
      <c r="D1227" s="35"/>
      <c r="E1227" s="141"/>
      <c r="F1227" s="132"/>
      <c r="L1227" s="133">
        <f t="shared" si="47"/>
        <v>0</v>
      </c>
    </row>
    <row r="1228" spans="1:12" ht="15" customHeight="1" x14ac:dyDescent="0.25">
      <c r="A1228" s="35"/>
      <c r="B1228" s="39"/>
      <c r="C1228" s="35"/>
      <c r="D1228" s="35"/>
      <c r="E1228" s="141"/>
      <c r="F1228" s="132"/>
      <c r="L1228" s="133">
        <f t="shared" ref="L1228:L1259" si="48">SUM(G1228:K1228)</f>
        <v>0</v>
      </c>
    </row>
    <row r="1229" spans="1:12" ht="15" customHeight="1" x14ac:dyDescent="0.25">
      <c r="A1229" s="35"/>
      <c r="B1229" s="39"/>
      <c r="C1229" s="35"/>
      <c r="D1229" s="35"/>
      <c r="E1229" s="141"/>
      <c r="F1229" s="132"/>
      <c r="L1229" s="133">
        <f t="shared" si="48"/>
        <v>0</v>
      </c>
    </row>
    <row r="1230" spans="1:12" ht="15" customHeight="1" x14ac:dyDescent="0.25">
      <c r="A1230" s="35"/>
      <c r="B1230" s="39"/>
      <c r="C1230" s="35"/>
      <c r="D1230" s="35"/>
      <c r="E1230" s="141"/>
      <c r="F1230" s="132"/>
      <c r="L1230" s="133">
        <f t="shared" si="48"/>
        <v>0</v>
      </c>
    </row>
    <row r="1231" spans="1:12" ht="15" customHeight="1" x14ac:dyDescent="0.25">
      <c r="A1231" s="35"/>
      <c r="B1231" s="39"/>
      <c r="C1231" s="35"/>
      <c r="D1231" s="35"/>
      <c r="E1231" s="141"/>
      <c r="F1231" s="132"/>
      <c r="L1231" s="133">
        <f t="shared" si="48"/>
        <v>0</v>
      </c>
    </row>
    <row r="1232" spans="1:12" ht="15" customHeight="1" x14ac:dyDescent="0.25">
      <c r="A1232" s="35"/>
      <c r="B1232" s="39"/>
      <c r="C1232" s="35"/>
      <c r="D1232" s="35"/>
      <c r="E1232" s="141"/>
      <c r="F1232" s="132"/>
      <c r="L1232" s="133">
        <f t="shared" si="48"/>
        <v>0</v>
      </c>
    </row>
    <row r="1233" spans="1:21" ht="15" customHeight="1" x14ac:dyDescent="0.25">
      <c r="A1233" s="35"/>
      <c r="B1233" s="39"/>
      <c r="C1233" s="35"/>
      <c r="D1233" s="35"/>
      <c r="E1233" s="141"/>
      <c r="F1233" s="132"/>
      <c r="L1233" s="133">
        <f t="shared" si="48"/>
        <v>0</v>
      </c>
    </row>
    <row r="1234" spans="1:21" ht="15" customHeight="1" x14ac:dyDescent="0.25">
      <c r="A1234" s="35"/>
      <c r="B1234" s="39"/>
      <c r="C1234" s="35"/>
      <c r="D1234" s="35"/>
      <c r="E1234" s="141"/>
      <c r="F1234" s="132"/>
      <c r="L1234" s="133">
        <f t="shared" si="48"/>
        <v>0</v>
      </c>
    </row>
    <row r="1235" spans="1:21" ht="15" customHeight="1" x14ac:dyDescent="0.25">
      <c r="A1235" s="35"/>
      <c r="B1235" s="39"/>
      <c r="C1235" s="35"/>
      <c r="D1235" s="35"/>
      <c r="E1235" s="141"/>
      <c r="F1235" s="132"/>
      <c r="L1235" s="133">
        <f t="shared" si="48"/>
        <v>0</v>
      </c>
    </row>
    <row r="1236" spans="1:21" ht="15" customHeight="1" x14ac:dyDescent="0.25">
      <c r="A1236" s="35"/>
      <c r="B1236" s="39"/>
      <c r="C1236" s="35"/>
      <c r="D1236" s="35"/>
      <c r="E1236" s="141"/>
      <c r="F1236" s="132"/>
      <c r="L1236" s="133">
        <f t="shared" si="48"/>
        <v>0</v>
      </c>
    </row>
    <row r="1237" spans="1:21" ht="15" customHeight="1" x14ac:dyDescent="0.25">
      <c r="A1237" s="35"/>
      <c r="B1237" s="39"/>
      <c r="C1237" s="35"/>
      <c r="D1237" s="35"/>
      <c r="E1237" s="141"/>
      <c r="F1237" s="143"/>
      <c r="L1237" s="133">
        <f t="shared" si="48"/>
        <v>0</v>
      </c>
    </row>
    <row r="1238" spans="1:21" ht="15" customHeight="1" x14ac:dyDescent="0.25">
      <c r="A1238" s="35"/>
      <c r="B1238" s="39"/>
      <c r="C1238" s="35"/>
      <c r="D1238" s="35"/>
      <c r="E1238" s="141"/>
      <c r="F1238" s="143"/>
      <c r="L1238" s="133">
        <f t="shared" si="48"/>
        <v>0</v>
      </c>
    </row>
    <row r="1239" spans="1:21" s="140" customFormat="1" x14ac:dyDescent="0.25">
      <c r="A1239" s="10"/>
      <c r="B1239" s="11" t="s">
        <v>54</v>
      </c>
      <c r="C1239" s="10"/>
      <c r="D1239" s="10"/>
      <c r="E1239" s="12"/>
      <c r="F1239" s="12"/>
      <c r="G1239" s="139"/>
      <c r="H1239" s="139"/>
      <c r="I1239" s="139"/>
      <c r="J1239" s="139"/>
      <c r="K1239" s="139"/>
      <c r="L1239" s="133">
        <f t="shared" si="48"/>
        <v>0</v>
      </c>
      <c r="M1239" s="139"/>
      <c r="N1239" s="139"/>
      <c r="O1239" s="139"/>
      <c r="P1239" s="139"/>
      <c r="Q1239" s="139"/>
      <c r="R1239" s="139"/>
      <c r="S1239" s="139"/>
      <c r="T1239" s="139"/>
      <c r="U1239" s="139"/>
    </row>
    <row r="1240" spans="1:21" s="140" customFormat="1" ht="19.899999999999999" customHeight="1" x14ac:dyDescent="0.25">
      <c r="A1240" s="20"/>
      <c r="B1240" s="21" t="s">
        <v>124</v>
      </c>
      <c r="C1240" s="20"/>
      <c r="D1240" s="20"/>
      <c r="E1240" s="22"/>
      <c r="F1240" s="23"/>
      <c r="G1240" s="139"/>
      <c r="H1240" s="139"/>
      <c r="I1240" s="139"/>
      <c r="J1240" s="139"/>
      <c r="K1240" s="139"/>
      <c r="L1240" s="133">
        <f t="shared" si="48"/>
        <v>0</v>
      </c>
      <c r="M1240" s="139"/>
      <c r="N1240" s="139"/>
      <c r="O1240" s="139"/>
      <c r="P1240" s="139"/>
      <c r="Q1240" s="139"/>
      <c r="R1240" s="139"/>
      <c r="S1240" s="139"/>
      <c r="T1240" s="139"/>
      <c r="U1240" s="139"/>
    </row>
    <row r="1241" spans="1:21" s="140" customFormat="1" x14ac:dyDescent="0.25">
      <c r="A1241" s="45"/>
      <c r="B1241" s="46"/>
      <c r="C1241" s="45"/>
      <c r="D1241" s="45"/>
      <c r="E1241" s="47"/>
      <c r="F1241" s="47"/>
      <c r="G1241" s="139"/>
      <c r="H1241" s="139"/>
      <c r="I1241" s="139"/>
      <c r="J1241" s="139"/>
      <c r="K1241" s="139"/>
      <c r="L1241" s="133">
        <f t="shared" si="48"/>
        <v>0</v>
      </c>
      <c r="M1241" s="139"/>
      <c r="N1241" s="139"/>
      <c r="O1241" s="139"/>
      <c r="P1241" s="139"/>
      <c r="Q1241" s="139"/>
      <c r="R1241" s="139"/>
      <c r="S1241" s="139"/>
      <c r="T1241" s="139"/>
      <c r="U1241" s="139"/>
    </row>
    <row r="1242" spans="1:21" s="140" customFormat="1" x14ac:dyDescent="0.25">
      <c r="A1242" s="452"/>
      <c r="B1242" s="11"/>
      <c r="C1242" s="10"/>
      <c r="D1242" s="10"/>
      <c r="E1242" s="12"/>
      <c r="F1242" s="12"/>
      <c r="G1242" s="139"/>
      <c r="H1242" s="139"/>
      <c r="I1242" s="139"/>
      <c r="J1242" s="139"/>
      <c r="K1242" s="139"/>
      <c r="L1242" s="133">
        <f>SUM(G1242:K1242)</f>
        <v>0</v>
      </c>
      <c r="M1242" s="139"/>
      <c r="N1242" s="139"/>
      <c r="O1242" s="139"/>
      <c r="P1242" s="139"/>
      <c r="Q1242" s="139"/>
      <c r="R1242" s="139"/>
      <c r="S1242" s="139"/>
      <c r="T1242" s="139"/>
      <c r="U1242" s="139"/>
    </row>
    <row r="1243" spans="1:21" x14ac:dyDescent="0.25">
      <c r="A1243" s="35"/>
      <c r="B1243" s="39"/>
      <c r="C1243" s="35"/>
      <c r="D1243" s="35"/>
      <c r="E1243" s="131"/>
      <c r="F1243" s="143"/>
      <c r="L1243" s="133">
        <f t="shared" si="48"/>
        <v>0</v>
      </c>
    </row>
    <row r="1244" spans="1:21" x14ac:dyDescent="0.25">
      <c r="A1244" s="35"/>
      <c r="B1244" s="36" t="s">
        <v>982</v>
      </c>
      <c r="C1244" s="35"/>
      <c r="D1244" s="35"/>
      <c r="E1244" s="131"/>
      <c r="F1244" s="143"/>
      <c r="L1244" s="133">
        <f t="shared" si="48"/>
        <v>0</v>
      </c>
    </row>
    <row r="1245" spans="1:21" x14ac:dyDescent="0.25">
      <c r="A1245" s="35"/>
      <c r="B1245" s="39"/>
      <c r="C1245" s="35"/>
      <c r="D1245" s="35"/>
      <c r="E1245" s="131"/>
      <c r="F1245" s="143"/>
      <c r="L1245" s="133">
        <f t="shared" si="48"/>
        <v>0</v>
      </c>
    </row>
    <row r="1246" spans="1:21" x14ac:dyDescent="0.25">
      <c r="A1246" s="35"/>
      <c r="B1246" s="36" t="s">
        <v>163</v>
      </c>
      <c r="C1246" s="35"/>
      <c r="D1246" s="35"/>
      <c r="E1246" s="131"/>
      <c r="F1246" s="143"/>
      <c r="L1246" s="133">
        <f t="shared" si="48"/>
        <v>0</v>
      </c>
    </row>
    <row r="1247" spans="1:21" x14ac:dyDescent="0.25">
      <c r="A1247" s="35"/>
      <c r="B1247" s="39"/>
      <c r="C1247" s="35"/>
      <c r="D1247" s="35"/>
      <c r="E1247" s="131"/>
      <c r="F1247" s="143"/>
      <c r="L1247" s="133">
        <f t="shared" si="48"/>
        <v>0</v>
      </c>
    </row>
    <row r="1248" spans="1:21" x14ac:dyDescent="0.25">
      <c r="A1248" s="35"/>
      <c r="B1248" s="36" t="s">
        <v>105</v>
      </c>
      <c r="C1248" s="35"/>
      <c r="D1248" s="35"/>
      <c r="E1248" s="131"/>
      <c r="F1248" s="132"/>
      <c r="L1248" s="133">
        <f t="shared" si="48"/>
        <v>0</v>
      </c>
    </row>
    <row r="1249" spans="1:12" x14ac:dyDescent="0.25">
      <c r="A1249" s="35"/>
      <c r="B1249" s="36"/>
      <c r="C1249" s="35"/>
      <c r="D1249" s="35"/>
      <c r="E1249" s="131"/>
      <c r="F1249" s="132"/>
      <c r="L1249" s="133">
        <f t="shared" si="48"/>
        <v>0</v>
      </c>
    </row>
    <row r="1250" spans="1:12" ht="57" x14ac:dyDescent="0.25">
      <c r="A1250" s="35"/>
      <c r="B1250" s="34" t="s">
        <v>126</v>
      </c>
      <c r="C1250" s="35"/>
      <c r="D1250" s="35"/>
      <c r="E1250" s="131"/>
      <c r="F1250" s="132"/>
      <c r="L1250" s="133">
        <f t="shared" si="48"/>
        <v>0</v>
      </c>
    </row>
    <row r="1251" spans="1:12" x14ac:dyDescent="0.25">
      <c r="A1251" s="35"/>
      <c r="B1251" s="34"/>
      <c r="C1251" s="35"/>
      <c r="D1251" s="35"/>
      <c r="E1251" s="131"/>
      <c r="F1251" s="132"/>
      <c r="L1251" s="133">
        <f t="shared" si="48"/>
        <v>0</v>
      </c>
    </row>
    <row r="1252" spans="1:12" x14ac:dyDescent="0.25">
      <c r="A1252" s="35">
        <v>14</v>
      </c>
      <c r="B1252" s="36" t="s">
        <v>232</v>
      </c>
      <c r="C1252" s="35"/>
      <c r="D1252" s="35"/>
      <c r="E1252" s="131"/>
      <c r="F1252" s="143"/>
      <c r="L1252" s="133">
        <f t="shared" si="48"/>
        <v>0</v>
      </c>
    </row>
    <row r="1253" spans="1:12" x14ac:dyDescent="0.25">
      <c r="A1253" s="35"/>
      <c r="B1253" s="39"/>
      <c r="C1253" s="35"/>
      <c r="D1253" s="35"/>
      <c r="E1253" s="141"/>
      <c r="F1253" s="143"/>
      <c r="L1253" s="133">
        <f t="shared" si="48"/>
        <v>0</v>
      </c>
    </row>
    <row r="1254" spans="1:12" ht="30" x14ac:dyDescent="0.25">
      <c r="A1254" s="35" t="s">
        <v>1201</v>
      </c>
      <c r="B1254" s="40" t="s">
        <v>164</v>
      </c>
      <c r="C1254" s="25"/>
      <c r="D1254" s="25"/>
      <c r="E1254" s="26"/>
      <c r="F1254" s="132"/>
      <c r="L1254" s="133">
        <f t="shared" si="48"/>
        <v>0</v>
      </c>
    </row>
    <row r="1255" spans="1:12" x14ac:dyDescent="0.25">
      <c r="A1255" s="35"/>
      <c r="B1255" s="40"/>
      <c r="C1255" s="25"/>
      <c r="D1255" s="25"/>
      <c r="E1255" s="26"/>
      <c r="F1255" s="132"/>
      <c r="L1255" s="133">
        <f t="shared" si="48"/>
        <v>0</v>
      </c>
    </row>
    <row r="1256" spans="1:12" ht="57" customHeight="1" x14ac:dyDescent="0.25">
      <c r="A1256" s="35" t="s">
        <v>1203</v>
      </c>
      <c r="B1256" s="41" t="s">
        <v>233</v>
      </c>
      <c r="C1256" s="25" t="s">
        <v>112</v>
      </c>
      <c r="D1256" s="25">
        <v>82</v>
      </c>
      <c r="E1256" s="26"/>
      <c r="F1256" s="132"/>
      <c r="H1256" s="43">
        <v>37</v>
      </c>
      <c r="I1256" s="43">
        <v>45</v>
      </c>
      <c r="L1256" s="133">
        <f t="shared" si="48"/>
        <v>82</v>
      </c>
    </row>
    <row r="1257" spans="1:12" x14ac:dyDescent="0.25">
      <c r="A1257" s="35"/>
      <c r="B1257" s="41"/>
      <c r="C1257" s="25"/>
      <c r="D1257" s="25"/>
      <c r="E1257" s="26"/>
      <c r="F1257" s="132"/>
      <c r="L1257" s="133">
        <f t="shared" si="48"/>
        <v>0</v>
      </c>
    </row>
    <row r="1258" spans="1:12" x14ac:dyDescent="0.25">
      <c r="A1258" s="35" t="s">
        <v>1202</v>
      </c>
      <c r="B1258" s="41" t="s">
        <v>165</v>
      </c>
      <c r="C1258" s="25" t="s">
        <v>114</v>
      </c>
      <c r="D1258" s="25">
        <v>16</v>
      </c>
      <c r="E1258" s="26"/>
      <c r="F1258" s="132"/>
      <c r="H1258" s="43">
        <v>6</v>
      </c>
      <c r="I1258" s="43">
        <v>10</v>
      </c>
      <c r="L1258" s="133">
        <f t="shared" si="48"/>
        <v>16</v>
      </c>
    </row>
    <row r="1259" spans="1:12" x14ac:dyDescent="0.25">
      <c r="A1259" s="35"/>
      <c r="B1259" s="41"/>
      <c r="C1259" s="25"/>
      <c r="D1259" s="25"/>
      <c r="E1259" s="26"/>
      <c r="F1259" s="132"/>
      <c r="L1259" s="133">
        <f t="shared" si="48"/>
        <v>0</v>
      </c>
    </row>
    <row r="1260" spans="1:12" ht="35.450000000000003" customHeight="1" x14ac:dyDescent="0.25">
      <c r="A1260" s="35" t="s">
        <v>1204</v>
      </c>
      <c r="B1260" s="41" t="s">
        <v>166</v>
      </c>
      <c r="C1260" s="25" t="s">
        <v>114</v>
      </c>
      <c r="D1260" s="25">
        <v>22</v>
      </c>
      <c r="E1260" s="26"/>
      <c r="F1260" s="132"/>
      <c r="H1260" s="43">
        <v>12</v>
      </c>
      <c r="I1260" s="43">
        <v>10</v>
      </c>
      <c r="L1260" s="133">
        <f t="shared" ref="L1260:L1296" si="49">SUM(G1260:K1260)</f>
        <v>22</v>
      </c>
    </row>
    <row r="1261" spans="1:12" x14ac:dyDescent="0.25">
      <c r="A1261" s="35"/>
      <c r="B1261" s="41"/>
      <c r="C1261" s="25"/>
      <c r="D1261" s="25"/>
      <c r="E1261" s="26"/>
      <c r="F1261" s="132"/>
      <c r="L1261" s="133">
        <f t="shared" si="49"/>
        <v>0</v>
      </c>
    </row>
    <row r="1262" spans="1:12" ht="21" customHeight="1" x14ac:dyDescent="0.25">
      <c r="A1262" s="35" t="s">
        <v>1205</v>
      </c>
      <c r="B1262" s="41" t="s">
        <v>167</v>
      </c>
      <c r="C1262" s="25" t="s">
        <v>112</v>
      </c>
      <c r="D1262" s="25">
        <v>91</v>
      </c>
      <c r="E1262" s="26"/>
      <c r="F1262" s="132"/>
      <c r="H1262" s="43">
        <v>46</v>
      </c>
      <c r="I1262" s="43">
        <v>45</v>
      </c>
      <c r="L1262" s="133">
        <f t="shared" si="49"/>
        <v>91</v>
      </c>
    </row>
    <row r="1263" spans="1:12" x14ac:dyDescent="0.25">
      <c r="A1263" s="35"/>
      <c r="B1263" s="41"/>
      <c r="C1263" s="25"/>
      <c r="D1263" s="25"/>
      <c r="E1263" s="26"/>
      <c r="F1263" s="132"/>
      <c r="L1263" s="133">
        <f t="shared" si="49"/>
        <v>0</v>
      </c>
    </row>
    <row r="1264" spans="1:12" x14ac:dyDescent="0.25">
      <c r="A1264" s="35" t="s">
        <v>1206</v>
      </c>
      <c r="B1264" s="41" t="s">
        <v>168</v>
      </c>
      <c r="C1264" s="25" t="s">
        <v>114</v>
      </c>
      <c r="D1264" s="25">
        <v>22</v>
      </c>
      <c r="E1264" s="26"/>
      <c r="F1264" s="132"/>
      <c r="H1264" s="43">
        <v>12</v>
      </c>
      <c r="I1264" s="43">
        <v>10</v>
      </c>
      <c r="L1264" s="133">
        <f t="shared" si="49"/>
        <v>22</v>
      </c>
    </row>
    <row r="1265" spans="1:12" x14ac:dyDescent="0.25">
      <c r="A1265" s="35"/>
      <c r="B1265" s="41"/>
      <c r="C1265" s="25"/>
      <c r="D1265" s="25"/>
      <c r="E1265" s="26"/>
      <c r="F1265" s="132"/>
      <c r="L1265" s="133">
        <f t="shared" si="49"/>
        <v>0</v>
      </c>
    </row>
    <row r="1266" spans="1:12" x14ac:dyDescent="0.25">
      <c r="A1266" s="35" t="s">
        <v>1207</v>
      </c>
      <c r="B1266" s="41" t="s">
        <v>169</v>
      </c>
      <c r="C1266" s="25" t="s">
        <v>114</v>
      </c>
      <c r="D1266" s="25">
        <v>22</v>
      </c>
      <c r="E1266" s="26"/>
      <c r="F1266" s="132"/>
      <c r="H1266" s="43">
        <v>12</v>
      </c>
      <c r="I1266" s="43">
        <v>10</v>
      </c>
      <c r="L1266" s="133">
        <f t="shared" si="49"/>
        <v>22</v>
      </c>
    </row>
    <row r="1267" spans="1:12" x14ac:dyDescent="0.25">
      <c r="A1267" s="35"/>
      <c r="B1267" s="41"/>
      <c r="C1267" s="25"/>
      <c r="D1267" s="25"/>
      <c r="E1267" s="26"/>
      <c r="F1267" s="132"/>
      <c r="L1267" s="133">
        <f t="shared" si="49"/>
        <v>0</v>
      </c>
    </row>
    <row r="1268" spans="1:12" x14ac:dyDescent="0.25">
      <c r="A1268" s="33" t="s">
        <v>1208</v>
      </c>
      <c r="B1268" s="40" t="s">
        <v>639</v>
      </c>
      <c r="C1268" s="25"/>
      <c r="D1268" s="25"/>
      <c r="E1268" s="32"/>
      <c r="F1268" s="132"/>
      <c r="L1268" s="133">
        <f t="shared" si="49"/>
        <v>0</v>
      </c>
    </row>
    <row r="1269" spans="1:12" x14ac:dyDescent="0.25">
      <c r="A1269" s="33"/>
      <c r="B1269" s="40"/>
      <c r="C1269" s="25"/>
      <c r="D1269" s="25"/>
      <c r="E1269" s="32"/>
      <c r="F1269" s="132"/>
      <c r="L1269" s="133">
        <f t="shared" si="49"/>
        <v>0</v>
      </c>
    </row>
    <row r="1270" spans="1:12" ht="28.5" x14ac:dyDescent="0.25">
      <c r="A1270" s="33" t="s">
        <v>1209</v>
      </c>
      <c r="B1270" s="34" t="s">
        <v>715</v>
      </c>
      <c r="C1270" s="25" t="s">
        <v>114</v>
      </c>
      <c r="D1270" s="25">
        <v>1</v>
      </c>
      <c r="E1270" s="32"/>
      <c r="F1270" s="132"/>
      <c r="H1270" s="43">
        <v>1</v>
      </c>
      <c r="L1270" s="133">
        <f t="shared" si="49"/>
        <v>1</v>
      </c>
    </row>
    <row r="1271" spans="1:12" x14ac:dyDescent="0.25">
      <c r="A1271" s="33"/>
      <c r="B1271" s="34"/>
      <c r="C1271" s="31"/>
      <c r="D1271" s="31"/>
      <c r="E1271" s="32"/>
      <c r="F1271" s="132"/>
      <c r="L1271" s="133">
        <f t="shared" si="49"/>
        <v>0</v>
      </c>
    </row>
    <row r="1272" spans="1:12" x14ac:dyDescent="0.25">
      <c r="A1272" s="33" t="s">
        <v>1210</v>
      </c>
      <c r="B1272" s="27" t="s">
        <v>640</v>
      </c>
      <c r="C1272" s="25"/>
      <c r="D1272" s="25"/>
      <c r="E1272" s="32"/>
      <c r="F1272" s="132"/>
      <c r="L1272" s="133">
        <f t="shared" si="49"/>
        <v>0</v>
      </c>
    </row>
    <row r="1273" spans="1:12" x14ac:dyDescent="0.25">
      <c r="A1273" s="33"/>
      <c r="B1273" s="27"/>
      <c r="C1273" s="25"/>
      <c r="D1273" s="25"/>
      <c r="E1273" s="32"/>
      <c r="F1273" s="132"/>
      <c r="L1273" s="133">
        <f t="shared" si="49"/>
        <v>0</v>
      </c>
    </row>
    <row r="1274" spans="1:12" x14ac:dyDescent="0.25">
      <c r="A1274" s="33" t="s">
        <v>1211</v>
      </c>
      <c r="B1274" s="40" t="s">
        <v>641</v>
      </c>
      <c r="C1274" s="25"/>
      <c r="D1274" s="25"/>
      <c r="E1274" s="32"/>
      <c r="F1274" s="132"/>
      <c r="L1274" s="133">
        <f t="shared" si="49"/>
        <v>0</v>
      </c>
    </row>
    <row r="1275" spans="1:12" x14ac:dyDescent="0.25">
      <c r="A1275" s="33"/>
      <c r="B1275" s="40"/>
      <c r="C1275" s="25"/>
      <c r="D1275" s="25"/>
      <c r="E1275" s="32"/>
      <c r="F1275" s="132"/>
      <c r="L1275" s="133">
        <f t="shared" si="49"/>
        <v>0</v>
      </c>
    </row>
    <row r="1276" spans="1:12" x14ac:dyDescent="0.25">
      <c r="A1276" s="33" t="s">
        <v>1212</v>
      </c>
      <c r="B1276" s="41" t="s">
        <v>722</v>
      </c>
      <c r="C1276" s="25" t="s">
        <v>114</v>
      </c>
      <c r="D1276" s="25">
        <v>1</v>
      </c>
      <c r="E1276" s="32"/>
      <c r="F1276" s="132"/>
      <c r="G1276" s="43">
        <v>1</v>
      </c>
      <c r="L1276" s="133">
        <f t="shared" si="49"/>
        <v>1</v>
      </c>
    </row>
    <row r="1277" spans="1:12" x14ac:dyDescent="0.25">
      <c r="A1277" s="33"/>
      <c r="B1277" s="34"/>
      <c r="C1277" s="31"/>
      <c r="D1277" s="31"/>
      <c r="E1277" s="32"/>
      <c r="F1277" s="132"/>
      <c r="L1277" s="133">
        <f t="shared" si="49"/>
        <v>0</v>
      </c>
    </row>
    <row r="1278" spans="1:12" x14ac:dyDescent="0.25">
      <c r="A1278" s="33" t="s">
        <v>1208</v>
      </c>
      <c r="B1278" s="40" t="s">
        <v>641</v>
      </c>
      <c r="C1278" s="25"/>
      <c r="D1278" s="25"/>
      <c r="E1278" s="32"/>
      <c r="F1278" s="132"/>
      <c r="L1278" s="133">
        <f t="shared" si="49"/>
        <v>0</v>
      </c>
    </row>
    <row r="1279" spans="1:12" x14ac:dyDescent="0.25">
      <c r="A1279" s="33"/>
      <c r="B1279" s="40"/>
      <c r="C1279" s="25"/>
      <c r="D1279" s="25"/>
      <c r="E1279" s="32"/>
      <c r="F1279" s="132"/>
      <c r="L1279" s="133">
        <f t="shared" si="49"/>
        <v>0</v>
      </c>
    </row>
    <row r="1280" spans="1:12" ht="28.5" x14ac:dyDescent="0.25">
      <c r="A1280" s="33" t="s">
        <v>1209</v>
      </c>
      <c r="B1280" s="41" t="s">
        <v>642</v>
      </c>
      <c r="C1280" s="25" t="s">
        <v>114</v>
      </c>
      <c r="D1280" s="25">
        <v>1</v>
      </c>
      <c r="E1280" s="32"/>
      <c r="F1280" s="132"/>
      <c r="G1280" s="43">
        <v>1</v>
      </c>
      <c r="L1280" s="133">
        <f t="shared" si="49"/>
        <v>1</v>
      </c>
    </row>
    <row r="1281" spans="1:21" x14ac:dyDescent="0.25">
      <c r="A1281" s="35"/>
      <c r="B1281" s="41"/>
      <c r="C1281" s="25"/>
      <c r="D1281" s="25"/>
      <c r="E1281" s="26"/>
      <c r="F1281" s="143"/>
      <c r="L1281" s="133">
        <f t="shared" si="49"/>
        <v>0</v>
      </c>
    </row>
    <row r="1282" spans="1:21" x14ac:dyDescent="0.25">
      <c r="A1282" s="33" t="s">
        <v>1213</v>
      </c>
      <c r="B1282" s="27" t="s">
        <v>643</v>
      </c>
      <c r="C1282" s="25"/>
      <c r="D1282" s="25"/>
      <c r="E1282" s="32"/>
      <c r="F1282" s="132"/>
      <c r="L1282" s="133">
        <f t="shared" si="49"/>
        <v>0</v>
      </c>
    </row>
    <row r="1283" spans="1:21" x14ac:dyDescent="0.25">
      <c r="A1283" s="33"/>
      <c r="B1283" s="27"/>
      <c r="C1283" s="25"/>
      <c r="D1283" s="25"/>
      <c r="E1283" s="32"/>
      <c r="F1283" s="132"/>
      <c r="L1283" s="133">
        <f t="shared" si="49"/>
        <v>0</v>
      </c>
    </row>
    <row r="1284" spans="1:21" x14ac:dyDescent="0.25">
      <c r="A1284" s="33" t="s">
        <v>1214</v>
      </c>
      <c r="B1284" s="40" t="s">
        <v>716</v>
      </c>
      <c r="C1284" s="25"/>
      <c r="D1284" s="25"/>
      <c r="E1284" s="32"/>
      <c r="F1284" s="132"/>
      <c r="L1284" s="133">
        <f t="shared" si="49"/>
        <v>0</v>
      </c>
    </row>
    <row r="1285" spans="1:21" x14ac:dyDescent="0.25">
      <c r="A1285" s="33"/>
      <c r="B1285" s="40"/>
      <c r="C1285" s="25"/>
      <c r="D1285" s="25"/>
      <c r="E1285" s="32"/>
      <c r="F1285" s="132"/>
      <c r="L1285" s="133">
        <f t="shared" si="49"/>
        <v>0</v>
      </c>
    </row>
    <row r="1286" spans="1:21" x14ac:dyDescent="0.25">
      <c r="A1286" s="33" t="s">
        <v>1215</v>
      </c>
      <c r="B1286" s="41" t="s">
        <v>644</v>
      </c>
      <c r="C1286" s="25" t="s">
        <v>112</v>
      </c>
      <c r="D1286" s="25">
        <v>15</v>
      </c>
      <c r="E1286" s="32"/>
      <c r="F1286" s="132"/>
      <c r="G1286" s="43">
        <v>15</v>
      </c>
      <c r="L1286" s="133">
        <f t="shared" si="49"/>
        <v>15</v>
      </c>
    </row>
    <row r="1287" spans="1:21" x14ac:dyDescent="0.25">
      <c r="A1287" s="33"/>
      <c r="B1287" s="41"/>
      <c r="C1287" s="25"/>
      <c r="D1287" s="25"/>
      <c r="E1287" s="32"/>
      <c r="F1287" s="132"/>
      <c r="L1287" s="133">
        <f t="shared" si="49"/>
        <v>0</v>
      </c>
    </row>
    <row r="1288" spans="1:21" x14ac:dyDescent="0.25">
      <c r="A1288" s="33" t="s">
        <v>1216</v>
      </c>
      <c r="B1288" s="40" t="s">
        <v>645</v>
      </c>
      <c r="C1288" s="25"/>
      <c r="D1288" s="25"/>
      <c r="E1288" s="32"/>
      <c r="F1288" s="132"/>
      <c r="L1288" s="133">
        <f>SUM(G1288:K1288)</f>
        <v>0</v>
      </c>
    </row>
    <row r="1289" spans="1:21" x14ac:dyDescent="0.25">
      <c r="A1289" s="33"/>
      <c r="B1289" s="40"/>
      <c r="C1289" s="25"/>
      <c r="D1289" s="25"/>
      <c r="E1289" s="32"/>
      <c r="F1289" s="132"/>
      <c r="L1289" s="133">
        <f>SUM(G1289:K1289)</f>
        <v>0</v>
      </c>
    </row>
    <row r="1290" spans="1:21" x14ac:dyDescent="0.25">
      <c r="A1290" s="33" t="s">
        <v>1217</v>
      </c>
      <c r="B1290" s="41" t="s">
        <v>646</v>
      </c>
      <c r="C1290" s="25" t="s">
        <v>114</v>
      </c>
      <c r="D1290" s="25">
        <v>4</v>
      </c>
      <c r="E1290" s="32"/>
      <c r="F1290" s="132"/>
      <c r="G1290" s="43">
        <v>4</v>
      </c>
      <c r="L1290" s="133">
        <f>SUM(G1290:K1290)</f>
        <v>4</v>
      </c>
    </row>
    <row r="1291" spans="1:21" x14ac:dyDescent="0.25">
      <c r="A1291" s="33"/>
      <c r="B1291" s="41"/>
      <c r="C1291" s="25"/>
      <c r="D1291" s="25"/>
      <c r="E1291" s="32"/>
      <c r="F1291" s="132"/>
      <c r="L1291" s="133">
        <f>SUM(G1291:K1291)</f>
        <v>0</v>
      </c>
    </row>
    <row r="1292" spans="1:21" x14ac:dyDescent="0.25">
      <c r="A1292" s="33" t="s">
        <v>1218</v>
      </c>
      <c r="B1292" s="41" t="s">
        <v>647</v>
      </c>
      <c r="C1292" s="25" t="s">
        <v>114</v>
      </c>
      <c r="D1292" s="25">
        <v>4</v>
      </c>
      <c r="E1292" s="32"/>
      <c r="F1292" s="132"/>
      <c r="G1292" s="43">
        <v>4</v>
      </c>
      <c r="L1292" s="133">
        <f>SUM(G1292:K1292)</f>
        <v>4</v>
      </c>
    </row>
    <row r="1293" spans="1:21" x14ac:dyDescent="0.25">
      <c r="A1293" s="33"/>
      <c r="B1293" s="41"/>
      <c r="C1293" s="25"/>
      <c r="D1293" s="25"/>
      <c r="E1293" s="32"/>
      <c r="F1293" s="132"/>
      <c r="L1293" s="133"/>
    </row>
    <row r="1294" spans="1:21" x14ac:dyDescent="0.25">
      <c r="A1294" s="35"/>
      <c r="B1294" s="41"/>
      <c r="C1294" s="25"/>
      <c r="D1294" s="25"/>
      <c r="E1294" s="26"/>
      <c r="F1294" s="143"/>
      <c r="L1294" s="133">
        <f t="shared" si="49"/>
        <v>0</v>
      </c>
    </row>
    <row r="1295" spans="1:21" s="140" customFormat="1" x14ac:dyDescent="0.25">
      <c r="A1295" s="10"/>
      <c r="B1295" s="11" t="s">
        <v>54</v>
      </c>
      <c r="C1295" s="10"/>
      <c r="D1295" s="10"/>
      <c r="E1295" s="12"/>
      <c r="F1295" s="12"/>
      <c r="G1295" s="139"/>
      <c r="H1295" s="139"/>
      <c r="I1295" s="139"/>
      <c r="J1295" s="139"/>
      <c r="K1295" s="139"/>
      <c r="L1295" s="133">
        <f t="shared" si="49"/>
        <v>0</v>
      </c>
      <c r="M1295" s="139"/>
      <c r="N1295" s="139"/>
      <c r="O1295" s="139"/>
      <c r="P1295" s="139"/>
      <c r="Q1295" s="139"/>
      <c r="R1295" s="139"/>
      <c r="S1295" s="139"/>
      <c r="T1295" s="139"/>
      <c r="U1295" s="139"/>
    </row>
    <row r="1296" spans="1:21" s="140" customFormat="1" ht="22.9" customHeight="1" x14ac:dyDescent="0.25">
      <c r="A1296" s="13"/>
      <c r="B1296" s="14" t="s">
        <v>115</v>
      </c>
      <c r="C1296" s="13"/>
      <c r="D1296" s="13"/>
      <c r="E1296" s="15"/>
      <c r="F1296" s="16"/>
      <c r="G1296" s="139"/>
      <c r="H1296" s="139"/>
      <c r="I1296" s="139"/>
      <c r="J1296" s="139"/>
      <c r="K1296" s="139"/>
      <c r="L1296" s="133">
        <f t="shared" si="49"/>
        <v>0</v>
      </c>
      <c r="M1296" s="139"/>
      <c r="N1296" s="139"/>
      <c r="O1296" s="139"/>
      <c r="P1296" s="139"/>
      <c r="Q1296" s="139"/>
      <c r="R1296" s="139"/>
      <c r="S1296" s="139"/>
      <c r="T1296" s="139"/>
      <c r="U1296" s="139"/>
    </row>
    <row r="1297" spans="1:21" s="140" customFormat="1" x14ac:dyDescent="0.25">
      <c r="A1297" s="45"/>
      <c r="B1297" s="46"/>
      <c r="C1297" s="45"/>
      <c r="D1297" s="45"/>
      <c r="E1297" s="47"/>
      <c r="F1297" s="47"/>
      <c r="G1297" s="139"/>
      <c r="H1297" s="139"/>
      <c r="I1297" s="139"/>
      <c r="J1297" s="139"/>
      <c r="K1297" s="139"/>
      <c r="L1297" s="133">
        <f>SUM(G1297:K1297)</f>
        <v>0</v>
      </c>
      <c r="M1297" s="139"/>
      <c r="N1297" s="139"/>
      <c r="O1297" s="139"/>
      <c r="P1297" s="139"/>
      <c r="Q1297" s="139"/>
      <c r="R1297" s="139"/>
      <c r="S1297" s="139"/>
      <c r="T1297" s="139"/>
      <c r="U1297" s="139"/>
    </row>
    <row r="1298" spans="1:21" s="140" customFormat="1" x14ac:dyDescent="0.25">
      <c r="A1298" s="452"/>
      <c r="B1298" s="11"/>
      <c r="C1298" s="10"/>
      <c r="D1298" s="10"/>
      <c r="E1298" s="12"/>
      <c r="F1298" s="12"/>
      <c r="G1298" s="139"/>
      <c r="H1298" s="139"/>
      <c r="I1298" s="139"/>
      <c r="J1298" s="139"/>
      <c r="K1298" s="139"/>
      <c r="L1298" s="133">
        <f>SUM(G1298:K1298)</f>
        <v>0</v>
      </c>
      <c r="M1298" s="139"/>
      <c r="N1298" s="139"/>
      <c r="O1298" s="139"/>
      <c r="P1298" s="139"/>
      <c r="Q1298" s="139"/>
      <c r="R1298" s="139"/>
      <c r="S1298" s="139"/>
      <c r="T1298" s="139"/>
      <c r="U1298" s="139"/>
    </row>
    <row r="1299" spans="1:21" s="140" customFormat="1" ht="23.65" customHeight="1" x14ac:dyDescent="0.25">
      <c r="A1299" s="20"/>
      <c r="B1299" s="21" t="s">
        <v>116</v>
      </c>
      <c r="C1299" s="20"/>
      <c r="D1299" s="20"/>
      <c r="E1299" s="22"/>
      <c r="F1299" s="23"/>
      <c r="G1299" s="139"/>
      <c r="H1299" s="139"/>
      <c r="I1299" s="139"/>
      <c r="J1299" s="139"/>
      <c r="K1299" s="139"/>
      <c r="L1299" s="133">
        <f>SUM(G1299:K1299)</f>
        <v>0</v>
      </c>
      <c r="M1299" s="139"/>
      <c r="N1299" s="139"/>
      <c r="O1299" s="139"/>
      <c r="P1299" s="139"/>
      <c r="Q1299" s="139"/>
      <c r="R1299" s="139"/>
      <c r="S1299" s="139"/>
      <c r="T1299" s="139"/>
      <c r="U1299" s="139"/>
    </row>
    <row r="1300" spans="1:21" x14ac:dyDescent="0.25">
      <c r="A1300" s="35"/>
      <c r="B1300" s="41"/>
      <c r="C1300" s="25"/>
      <c r="D1300" s="25"/>
      <c r="E1300" s="26"/>
      <c r="F1300" s="143"/>
      <c r="L1300" s="133">
        <f>SUM(G1300:K1300)</f>
        <v>0</v>
      </c>
    </row>
    <row r="1301" spans="1:21" x14ac:dyDescent="0.25">
      <c r="A1301" s="35" t="s">
        <v>1219</v>
      </c>
      <c r="B1301" s="27" t="s">
        <v>648</v>
      </c>
      <c r="C1301" s="25"/>
      <c r="D1301" s="25"/>
      <c r="E1301" s="32"/>
      <c r="F1301" s="132"/>
      <c r="L1301" s="133">
        <f t="shared" ref="L1301:L1319" si="50">SUM(G1301:K1301)</f>
        <v>0</v>
      </c>
    </row>
    <row r="1302" spans="1:21" x14ac:dyDescent="0.25">
      <c r="A1302" s="35"/>
      <c r="B1302" s="27"/>
      <c r="C1302" s="25"/>
      <c r="D1302" s="25"/>
      <c r="E1302" s="32"/>
      <c r="F1302" s="132"/>
      <c r="L1302" s="133">
        <f t="shared" si="50"/>
        <v>0</v>
      </c>
    </row>
    <row r="1303" spans="1:21" x14ac:dyDescent="0.25">
      <c r="A1303" s="35" t="s">
        <v>1220</v>
      </c>
      <c r="B1303" s="40" t="s">
        <v>649</v>
      </c>
      <c r="C1303" s="25"/>
      <c r="D1303" s="25"/>
      <c r="E1303" s="26"/>
      <c r="F1303" s="132"/>
      <c r="L1303" s="133">
        <f t="shared" si="50"/>
        <v>0</v>
      </c>
    </row>
    <row r="1304" spans="1:21" x14ac:dyDescent="0.25">
      <c r="A1304" s="35"/>
      <c r="B1304" s="40"/>
      <c r="C1304" s="25"/>
      <c r="D1304" s="25"/>
      <c r="E1304" s="26"/>
      <c r="F1304" s="132"/>
      <c r="L1304" s="133">
        <f t="shared" si="50"/>
        <v>0</v>
      </c>
    </row>
    <row r="1305" spans="1:21" x14ac:dyDescent="0.25">
      <c r="A1305" s="35" t="s">
        <v>1221</v>
      </c>
      <c r="B1305" s="41" t="s">
        <v>650</v>
      </c>
      <c r="C1305" s="25" t="s">
        <v>112</v>
      </c>
      <c r="D1305" s="25">
        <v>10</v>
      </c>
      <c r="E1305" s="26"/>
      <c r="F1305" s="132"/>
      <c r="G1305" s="43">
        <v>10</v>
      </c>
      <c r="L1305" s="133">
        <f t="shared" si="50"/>
        <v>10</v>
      </c>
    </row>
    <row r="1306" spans="1:21" x14ac:dyDescent="0.25">
      <c r="A1306" s="35"/>
      <c r="B1306" s="41"/>
      <c r="C1306" s="25"/>
      <c r="D1306" s="25"/>
      <c r="E1306" s="26"/>
      <c r="F1306" s="132"/>
      <c r="L1306" s="133">
        <f t="shared" si="50"/>
        <v>0</v>
      </c>
    </row>
    <row r="1307" spans="1:21" x14ac:dyDescent="0.25">
      <c r="A1307" s="35" t="s">
        <v>1222</v>
      </c>
      <c r="B1307" s="41" t="s">
        <v>651</v>
      </c>
      <c r="C1307" s="25" t="s">
        <v>112</v>
      </c>
      <c r="D1307" s="25">
        <v>6</v>
      </c>
      <c r="E1307" s="26"/>
      <c r="F1307" s="132"/>
      <c r="G1307" s="43">
        <v>6</v>
      </c>
      <c r="L1307" s="133">
        <f t="shared" si="50"/>
        <v>6</v>
      </c>
    </row>
    <row r="1308" spans="1:21" x14ac:dyDescent="0.25">
      <c r="A1308" s="35"/>
      <c r="B1308" s="41"/>
      <c r="C1308" s="25"/>
      <c r="D1308" s="25"/>
      <c r="E1308" s="26"/>
      <c r="F1308" s="132"/>
      <c r="L1308" s="133">
        <f t="shared" si="50"/>
        <v>0</v>
      </c>
    </row>
    <row r="1309" spans="1:21" x14ac:dyDescent="0.25">
      <c r="A1309" s="35" t="s">
        <v>1223</v>
      </c>
      <c r="B1309" s="40" t="s">
        <v>652</v>
      </c>
      <c r="C1309" s="25"/>
      <c r="D1309" s="25"/>
      <c r="E1309" s="26"/>
      <c r="F1309" s="132"/>
      <c r="L1309" s="133">
        <f t="shared" si="50"/>
        <v>0</v>
      </c>
    </row>
    <row r="1310" spans="1:21" x14ac:dyDescent="0.25">
      <c r="A1310" s="35"/>
      <c r="B1310" s="40"/>
      <c r="C1310" s="25"/>
      <c r="D1310" s="25"/>
      <c r="E1310" s="26"/>
      <c r="F1310" s="132"/>
      <c r="L1310" s="133">
        <f t="shared" si="50"/>
        <v>0</v>
      </c>
    </row>
    <row r="1311" spans="1:21" x14ac:dyDescent="0.25">
      <c r="A1311" s="35" t="s">
        <v>1225</v>
      </c>
      <c r="B1311" s="41" t="s">
        <v>653</v>
      </c>
      <c r="C1311" s="25" t="s">
        <v>114</v>
      </c>
      <c r="D1311" s="25">
        <v>4</v>
      </c>
      <c r="E1311" s="26"/>
      <c r="F1311" s="132"/>
      <c r="G1311" s="43">
        <v>4</v>
      </c>
      <c r="L1311" s="133">
        <f t="shared" si="50"/>
        <v>4</v>
      </c>
    </row>
    <row r="1312" spans="1:21" x14ac:dyDescent="0.25">
      <c r="A1312" s="35"/>
      <c r="B1312" s="41"/>
      <c r="C1312" s="25"/>
      <c r="D1312" s="25"/>
      <c r="E1312" s="26"/>
      <c r="F1312" s="132"/>
      <c r="L1312" s="133">
        <f t="shared" si="50"/>
        <v>0</v>
      </c>
    </row>
    <row r="1313" spans="1:12" x14ac:dyDescent="0.25">
      <c r="A1313" s="35" t="s">
        <v>1226</v>
      </c>
      <c r="B1313" s="41" t="s">
        <v>654</v>
      </c>
      <c r="C1313" s="25" t="s">
        <v>114</v>
      </c>
      <c r="D1313" s="25">
        <v>4</v>
      </c>
      <c r="E1313" s="26"/>
      <c r="F1313" s="132"/>
      <c r="G1313" s="43">
        <v>4</v>
      </c>
      <c r="L1313" s="133">
        <f t="shared" si="50"/>
        <v>4</v>
      </c>
    </row>
    <row r="1314" spans="1:12" x14ac:dyDescent="0.25">
      <c r="A1314" s="35"/>
      <c r="B1314" s="41"/>
      <c r="C1314" s="25"/>
      <c r="D1314" s="25"/>
      <c r="E1314" s="26"/>
      <c r="F1314" s="132"/>
      <c r="L1314" s="133">
        <f t="shared" si="50"/>
        <v>0</v>
      </c>
    </row>
    <row r="1315" spans="1:12" x14ac:dyDescent="0.25">
      <c r="A1315" s="35" t="s">
        <v>1227</v>
      </c>
      <c r="B1315" s="40" t="s">
        <v>655</v>
      </c>
      <c r="C1315" s="25"/>
      <c r="D1315" s="25"/>
      <c r="E1315" s="26"/>
      <c r="F1315" s="132"/>
      <c r="L1315" s="133">
        <f t="shared" si="50"/>
        <v>0</v>
      </c>
    </row>
    <row r="1316" spans="1:12" x14ac:dyDescent="0.25">
      <c r="A1316" s="35"/>
      <c r="B1316" s="40"/>
      <c r="C1316" s="25"/>
      <c r="D1316" s="25"/>
      <c r="E1316" s="26"/>
      <c r="F1316" s="132"/>
      <c r="L1316" s="133">
        <f t="shared" si="50"/>
        <v>0</v>
      </c>
    </row>
    <row r="1317" spans="1:12" x14ac:dyDescent="0.25">
      <c r="A1317" s="35" t="s">
        <v>1228</v>
      </c>
      <c r="B1317" s="41" t="s">
        <v>656</v>
      </c>
      <c r="C1317" s="25" t="s">
        <v>27</v>
      </c>
      <c r="D1317" s="25">
        <v>1</v>
      </c>
      <c r="E1317" s="26"/>
      <c r="F1317" s="132"/>
      <c r="G1317" s="43">
        <v>1</v>
      </c>
      <c r="L1317" s="133">
        <f t="shared" si="50"/>
        <v>1</v>
      </c>
    </row>
    <row r="1318" spans="1:12" x14ac:dyDescent="0.25">
      <c r="A1318" s="35"/>
      <c r="B1318" s="41"/>
      <c r="C1318" s="25"/>
      <c r="D1318" s="25"/>
      <c r="E1318" s="26"/>
      <c r="F1318" s="132"/>
      <c r="L1318" s="133">
        <f t="shared" si="50"/>
        <v>0</v>
      </c>
    </row>
    <row r="1319" spans="1:12" x14ac:dyDescent="0.25">
      <c r="A1319" s="35"/>
      <c r="B1319" s="41"/>
      <c r="C1319" s="25"/>
      <c r="D1319" s="25"/>
      <c r="E1319" s="26"/>
      <c r="F1319" s="132"/>
      <c r="L1319" s="133">
        <f t="shared" si="50"/>
        <v>0</v>
      </c>
    </row>
    <row r="1320" spans="1:12" x14ac:dyDescent="0.25">
      <c r="A1320" s="35"/>
      <c r="B1320" s="41"/>
      <c r="C1320" s="25"/>
      <c r="D1320" s="25"/>
      <c r="E1320" s="26"/>
      <c r="F1320" s="132"/>
      <c r="L1320" s="133"/>
    </row>
    <row r="1321" spans="1:12" x14ac:dyDescent="0.25">
      <c r="A1321" s="35"/>
      <c r="B1321" s="41"/>
      <c r="C1321" s="25"/>
      <c r="D1321" s="25"/>
      <c r="E1321" s="26"/>
      <c r="F1321" s="132"/>
      <c r="L1321" s="133"/>
    </row>
    <row r="1322" spans="1:12" x14ac:dyDescent="0.25">
      <c r="A1322" s="35"/>
      <c r="B1322" s="41"/>
      <c r="C1322" s="25"/>
      <c r="D1322" s="25"/>
      <c r="E1322" s="26"/>
      <c r="F1322" s="132"/>
      <c r="L1322" s="133"/>
    </row>
    <row r="1323" spans="1:12" x14ac:dyDescent="0.25">
      <c r="A1323" s="35"/>
      <c r="B1323" s="41"/>
      <c r="C1323" s="25"/>
      <c r="D1323" s="25"/>
      <c r="E1323" s="26"/>
      <c r="F1323" s="132"/>
      <c r="L1323" s="133"/>
    </row>
    <row r="1324" spans="1:12" x14ac:dyDescent="0.25">
      <c r="A1324" s="35"/>
      <c r="B1324" s="41"/>
      <c r="C1324" s="25"/>
      <c r="D1324" s="25"/>
      <c r="E1324" s="26"/>
      <c r="F1324" s="132"/>
      <c r="L1324" s="133"/>
    </row>
    <row r="1325" spans="1:12" x14ac:dyDescent="0.25">
      <c r="A1325" s="35"/>
      <c r="B1325" s="41"/>
      <c r="C1325" s="25"/>
      <c r="D1325" s="25"/>
      <c r="E1325" s="26"/>
      <c r="F1325" s="132"/>
      <c r="L1325" s="133"/>
    </row>
    <row r="1326" spans="1:12" x14ac:dyDescent="0.25">
      <c r="A1326" s="35"/>
      <c r="B1326" s="41"/>
      <c r="C1326" s="25"/>
      <c r="D1326" s="25"/>
      <c r="E1326" s="26"/>
      <c r="F1326" s="132"/>
      <c r="L1326" s="133"/>
    </row>
    <row r="1327" spans="1:12" x14ac:dyDescent="0.25">
      <c r="A1327" s="35"/>
      <c r="B1327" s="41"/>
      <c r="C1327" s="25"/>
      <c r="D1327" s="25"/>
      <c r="E1327" s="26"/>
      <c r="F1327" s="132"/>
      <c r="L1327" s="133"/>
    </row>
    <row r="1328" spans="1:12" x14ac:dyDescent="0.25">
      <c r="A1328" s="35"/>
      <c r="B1328" s="41"/>
      <c r="C1328" s="25"/>
      <c r="D1328" s="25"/>
      <c r="E1328" s="26"/>
      <c r="F1328" s="132"/>
      <c r="L1328" s="133"/>
    </row>
    <row r="1329" spans="1:12" x14ac:dyDescent="0.25">
      <c r="A1329" s="35"/>
      <c r="B1329" s="41"/>
      <c r="C1329" s="25"/>
      <c r="D1329" s="25"/>
      <c r="E1329" s="26"/>
      <c r="F1329" s="132"/>
      <c r="L1329" s="133"/>
    </row>
    <row r="1330" spans="1:12" x14ac:dyDescent="0.25">
      <c r="A1330" s="35"/>
      <c r="B1330" s="41"/>
      <c r="C1330" s="25"/>
      <c r="D1330" s="25"/>
      <c r="E1330" s="26"/>
      <c r="F1330" s="132"/>
      <c r="L1330" s="133"/>
    </row>
    <row r="1331" spans="1:12" x14ac:dyDescent="0.25">
      <c r="A1331" s="35"/>
      <c r="B1331" s="41"/>
      <c r="C1331" s="25"/>
      <c r="D1331" s="25"/>
      <c r="E1331" s="26"/>
      <c r="F1331" s="132"/>
      <c r="L1331" s="133"/>
    </row>
    <row r="1332" spans="1:12" x14ac:dyDescent="0.25">
      <c r="A1332" s="35"/>
      <c r="B1332" s="41"/>
      <c r="C1332" s="25"/>
      <c r="D1332" s="25"/>
      <c r="E1332" s="26"/>
      <c r="F1332" s="132"/>
      <c r="L1332" s="133"/>
    </row>
    <row r="1333" spans="1:12" x14ac:dyDescent="0.25">
      <c r="A1333" s="35"/>
      <c r="B1333" s="41"/>
      <c r="C1333" s="25"/>
      <c r="D1333" s="25"/>
      <c r="E1333" s="26"/>
      <c r="F1333" s="132"/>
      <c r="L1333" s="133"/>
    </row>
    <row r="1334" spans="1:12" x14ac:dyDescent="0.25">
      <c r="A1334" s="35"/>
      <c r="B1334" s="41"/>
      <c r="C1334" s="25"/>
      <c r="D1334" s="25"/>
      <c r="E1334" s="26"/>
      <c r="F1334" s="132"/>
      <c r="L1334" s="133"/>
    </row>
    <row r="1335" spans="1:12" x14ac:dyDescent="0.25">
      <c r="A1335" s="35"/>
      <c r="B1335" s="41"/>
      <c r="C1335" s="25"/>
      <c r="D1335" s="25"/>
      <c r="E1335" s="26"/>
      <c r="F1335" s="132"/>
      <c r="L1335" s="133"/>
    </row>
    <row r="1336" spans="1:12" x14ac:dyDescent="0.25">
      <c r="A1336" s="35"/>
      <c r="B1336" s="41"/>
      <c r="C1336" s="25"/>
      <c r="D1336" s="25"/>
      <c r="E1336" s="26"/>
      <c r="F1336" s="132"/>
      <c r="L1336" s="133"/>
    </row>
    <row r="1337" spans="1:12" x14ac:dyDescent="0.25">
      <c r="A1337" s="35"/>
      <c r="B1337" s="41"/>
      <c r="C1337" s="25"/>
      <c r="D1337" s="25"/>
      <c r="E1337" s="26"/>
      <c r="F1337" s="132"/>
      <c r="L1337" s="133"/>
    </row>
    <row r="1338" spans="1:12" x14ac:dyDescent="0.25">
      <c r="A1338" s="35"/>
      <c r="B1338" s="41"/>
      <c r="C1338" s="25"/>
      <c r="D1338" s="25"/>
      <c r="E1338" s="26"/>
      <c r="F1338" s="132"/>
      <c r="L1338" s="133"/>
    </row>
    <row r="1339" spans="1:12" x14ac:dyDescent="0.25">
      <c r="A1339" s="35"/>
      <c r="B1339" s="41"/>
      <c r="C1339" s="25"/>
      <c r="D1339" s="25"/>
      <c r="E1339" s="26"/>
      <c r="F1339" s="132"/>
      <c r="L1339" s="133"/>
    </row>
    <row r="1340" spans="1:12" x14ac:dyDescent="0.25">
      <c r="A1340" s="35"/>
      <c r="B1340" s="41"/>
      <c r="C1340" s="25"/>
      <c r="D1340" s="25"/>
      <c r="E1340" s="26"/>
      <c r="F1340" s="132"/>
      <c r="L1340" s="133"/>
    </row>
    <row r="1341" spans="1:12" x14ac:dyDescent="0.25">
      <c r="A1341" s="35"/>
      <c r="B1341" s="41"/>
      <c r="C1341" s="25"/>
      <c r="D1341" s="25"/>
      <c r="E1341" s="26"/>
      <c r="F1341" s="132"/>
      <c r="L1341" s="133"/>
    </row>
    <row r="1342" spans="1:12" x14ac:dyDescent="0.25">
      <c r="A1342" s="35"/>
      <c r="B1342" s="41"/>
      <c r="C1342" s="25"/>
      <c r="D1342" s="25"/>
      <c r="E1342" s="26"/>
      <c r="F1342" s="132"/>
      <c r="L1342" s="133"/>
    </row>
    <row r="1343" spans="1:12" x14ac:dyDescent="0.25">
      <c r="A1343" s="35"/>
      <c r="B1343" s="41"/>
      <c r="C1343" s="25"/>
      <c r="D1343" s="25"/>
      <c r="E1343" s="26"/>
      <c r="F1343" s="132"/>
      <c r="L1343" s="133"/>
    </row>
    <row r="1344" spans="1:12" x14ac:dyDescent="0.25">
      <c r="A1344" s="35"/>
      <c r="B1344" s="41"/>
      <c r="C1344" s="25"/>
      <c r="D1344" s="25"/>
      <c r="E1344" s="26"/>
      <c r="F1344" s="132"/>
      <c r="L1344" s="133"/>
    </row>
    <row r="1345" spans="1:12" x14ac:dyDescent="0.25">
      <c r="A1345" s="35"/>
      <c r="B1345" s="41"/>
      <c r="C1345" s="25"/>
      <c r="D1345" s="25"/>
      <c r="E1345" s="26"/>
      <c r="F1345" s="132"/>
      <c r="L1345" s="133"/>
    </row>
    <row r="1346" spans="1:12" x14ac:dyDescent="0.25">
      <c r="A1346" s="35"/>
      <c r="B1346" s="41"/>
      <c r="C1346" s="25"/>
      <c r="D1346" s="25"/>
      <c r="E1346" s="26"/>
      <c r="F1346" s="132"/>
      <c r="L1346" s="133"/>
    </row>
    <row r="1347" spans="1:12" x14ac:dyDescent="0.25">
      <c r="A1347" s="35"/>
      <c r="B1347" s="41"/>
      <c r="C1347" s="25"/>
      <c r="D1347" s="25"/>
      <c r="E1347" s="26"/>
      <c r="F1347" s="132"/>
      <c r="L1347" s="133"/>
    </row>
    <row r="1348" spans="1:12" x14ac:dyDescent="0.25">
      <c r="A1348" s="35"/>
      <c r="B1348" s="41"/>
      <c r="C1348" s="25"/>
      <c r="D1348" s="25"/>
      <c r="E1348" s="26"/>
      <c r="F1348" s="132"/>
      <c r="L1348" s="133"/>
    </row>
    <row r="1349" spans="1:12" x14ac:dyDescent="0.25">
      <c r="A1349" s="35"/>
      <c r="B1349" s="41"/>
      <c r="C1349" s="25"/>
      <c r="D1349" s="25"/>
      <c r="E1349" s="26"/>
      <c r="F1349" s="132"/>
      <c r="L1349" s="133"/>
    </row>
    <row r="1350" spans="1:12" x14ac:dyDescent="0.25">
      <c r="A1350" s="35"/>
      <c r="B1350" s="41"/>
      <c r="C1350" s="25"/>
      <c r="D1350" s="25"/>
      <c r="E1350" s="26"/>
      <c r="F1350" s="132"/>
      <c r="L1350" s="133"/>
    </row>
    <row r="1351" spans="1:12" x14ac:dyDescent="0.25">
      <c r="A1351" s="35"/>
      <c r="B1351" s="41"/>
      <c r="C1351" s="25"/>
      <c r="D1351" s="25"/>
      <c r="E1351" s="26"/>
      <c r="F1351" s="132"/>
      <c r="L1351" s="133"/>
    </row>
    <row r="1352" spans="1:12" x14ac:dyDescent="0.25">
      <c r="A1352" s="35"/>
      <c r="B1352" s="41"/>
      <c r="C1352" s="25"/>
      <c r="D1352" s="25"/>
      <c r="E1352" s="26"/>
      <c r="F1352" s="132"/>
      <c r="L1352" s="133"/>
    </row>
    <row r="1353" spans="1:12" x14ac:dyDescent="0.25">
      <c r="A1353" s="35"/>
      <c r="B1353" s="41"/>
      <c r="C1353" s="25"/>
      <c r="D1353" s="25"/>
      <c r="E1353" s="26"/>
      <c r="F1353" s="132"/>
      <c r="L1353" s="133"/>
    </row>
    <row r="1354" spans="1:12" x14ac:dyDescent="0.25">
      <c r="A1354" s="35"/>
      <c r="B1354" s="41"/>
      <c r="C1354" s="25"/>
      <c r="D1354" s="25"/>
      <c r="E1354" s="26"/>
      <c r="F1354" s="132"/>
      <c r="L1354" s="133"/>
    </row>
    <row r="1355" spans="1:12" x14ac:dyDescent="0.25">
      <c r="A1355" s="35"/>
      <c r="B1355" s="41"/>
      <c r="C1355" s="25"/>
      <c r="D1355" s="25"/>
      <c r="E1355" s="26"/>
      <c r="F1355" s="132"/>
      <c r="L1355" s="133"/>
    </row>
    <row r="1356" spans="1:12" x14ac:dyDescent="0.25">
      <c r="A1356" s="35"/>
      <c r="B1356" s="41"/>
      <c r="C1356" s="25"/>
      <c r="D1356" s="25"/>
      <c r="E1356" s="26"/>
      <c r="F1356" s="132"/>
      <c r="L1356" s="133"/>
    </row>
    <row r="1357" spans="1:12" x14ac:dyDescent="0.25">
      <c r="A1357" s="35"/>
      <c r="B1357" s="41"/>
      <c r="C1357" s="25"/>
      <c r="D1357" s="25"/>
      <c r="E1357" s="26"/>
      <c r="F1357" s="132"/>
      <c r="L1357" s="133"/>
    </row>
    <row r="1358" spans="1:12" x14ac:dyDescent="0.25">
      <c r="A1358" s="35"/>
      <c r="B1358" s="41"/>
      <c r="C1358" s="25"/>
      <c r="D1358" s="25"/>
      <c r="E1358" s="26"/>
      <c r="F1358" s="132"/>
      <c r="L1358" s="133"/>
    </row>
    <row r="1359" spans="1:12" x14ac:dyDescent="0.25">
      <c r="A1359" s="35"/>
      <c r="B1359" s="41"/>
      <c r="C1359" s="25"/>
      <c r="D1359" s="25"/>
      <c r="E1359" s="26"/>
      <c r="F1359" s="132"/>
      <c r="L1359" s="133"/>
    </row>
    <row r="1360" spans="1:12" x14ac:dyDescent="0.25">
      <c r="A1360" s="35"/>
      <c r="B1360" s="41"/>
      <c r="C1360" s="25"/>
      <c r="D1360" s="25"/>
      <c r="E1360" s="26"/>
      <c r="F1360" s="132"/>
      <c r="L1360" s="133"/>
    </row>
    <row r="1361" spans="1:21" x14ac:dyDescent="0.25">
      <c r="A1361" s="35"/>
      <c r="B1361" s="41"/>
      <c r="C1361" s="25"/>
      <c r="D1361" s="25"/>
      <c r="E1361" s="26"/>
      <c r="F1361" s="143"/>
      <c r="L1361" s="133">
        <f t="shared" ref="L1361:L1389" si="51">SUM(G1361:K1361)</f>
        <v>0</v>
      </c>
    </row>
    <row r="1362" spans="1:21" s="140" customFormat="1" ht="23.65" customHeight="1" x14ac:dyDescent="0.25">
      <c r="A1362" s="20"/>
      <c r="B1362" s="21" t="s">
        <v>124</v>
      </c>
      <c r="C1362" s="20"/>
      <c r="D1362" s="20"/>
      <c r="E1362" s="22"/>
      <c r="F1362" s="23"/>
      <c r="G1362" s="139"/>
      <c r="H1362" s="139"/>
      <c r="I1362" s="139"/>
      <c r="J1362" s="139"/>
      <c r="K1362" s="139"/>
      <c r="L1362" s="133">
        <f t="shared" si="51"/>
        <v>0</v>
      </c>
      <c r="M1362" s="139"/>
      <c r="N1362" s="139"/>
      <c r="O1362" s="139"/>
      <c r="P1362" s="139"/>
      <c r="Q1362" s="139"/>
      <c r="R1362" s="139"/>
      <c r="S1362" s="139"/>
      <c r="T1362" s="139"/>
      <c r="U1362" s="139"/>
    </row>
    <row r="1363" spans="1:21" x14ac:dyDescent="0.25">
      <c r="A1363" s="159"/>
      <c r="B1363" s="46"/>
      <c r="C1363" s="45"/>
      <c r="D1363" s="45"/>
      <c r="E1363" s="47"/>
      <c r="F1363" s="186"/>
      <c r="L1363" s="133">
        <f t="shared" si="51"/>
        <v>0</v>
      </c>
    </row>
    <row r="1364" spans="1:21" s="140" customFormat="1" x14ac:dyDescent="0.25">
      <c r="A1364" s="452"/>
      <c r="B1364" s="11"/>
      <c r="C1364" s="10"/>
      <c r="D1364" s="10"/>
      <c r="E1364" s="12"/>
      <c r="F1364" s="12"/>
      <c r="G1364" s="139"/>
      <c r="H1364" s="139"/>
      <c r="I1364" s="139"/>
      <c r="J1364" s="139"/>
      <c r="K1364" s="139"/>
      <c r="L1364" s="133">
        <f t="shared" si="51"/>
        <v>0</v>
      </c>
      <c r="M1364" s="139"/>
      <c r="N1364" s="139"/>
      <c r="O1364" s="139"/>
      <c r="P1364" s="139"/>
      <c r="Q1364" s="139"/>
      <c r="R1364" s="139"/>
      <c r="S1364" s="139"/>
      <c r="T1364" s="139"/>
      <c r="U1364" s="139"/>
    </row>
    <row r="1365" spans="1:21" x14ac:dyDescent="0.25">
      <c r="A1365" s="35"/>
      <c r="B1365" s="41"/>
      <c r="C1365" s="25"/>
      <c r="D1365" s="25"/>
      <c r="E1365" s="26"/>
      <c r="F1365" s="143"/>
      <c r="L1365" s="133">
        <f t="shared" si="51"/>
        <v>0</v>
      </c>
    </row>
    <row r="1366" spans="1:21" x14ac:dyDescent="0.25">
      <c r="A1366" s="35"/>
      <c r="B1366" s="36" t="s">
        <v>983</v>
      </c>
      <c r="C1366" s="35"/>
      <c r="D1366" s="35"/>
      <c r="E1366" s="131"/>
      <c r="F1366" s="143"/>
      <c r="L1366" s="133">
        <f t="shared" si="51"/>
        <v>0</v>
      </c>
    </row>
    <row r="1367" spans="1:21" x14ac:dyDescent="0.25">
      <c r="A1367" s="35"/>
      <c r="B1367" s="39"/>
      <c r="C1367" s="35"/>
      <c r="D1367" s="35"/>
      <c r="E1367" s="131"/>
      <c r="F1367" s="143"/>
      <c r="L1367" s="133">
        <f t="shared" si="51"/>
        <v>0</v>
      </c>
    </row>
    <row r="1368" spans="1:21" x14ac:dyDescent="0.25">
      <c r="A1368" s="35"/>
      <c r="B1368" s="36" t="s">
        <v>170</v>
      </c>
      <c r="C1368" s="35"/>
      <c r="D1368" s="35"/>
      <c r="E1368" s="131"/>
      <c r="F1368" s="143"/>
      <c r="L1368" s="133">
        <f t="shared" si="51"/>
        <v>0</v>
      </c>
    </row>
    <row r="1369" spans="1:21" x14ac:dyDescent="0.25">
      <c r="A1369" s="35"/>
      <c r="B1369" s="39"/>
      <c r="C1369" s="35"/>
      <c r="D1369" s="35"/>
      <c r="E1369" s="131"/>
      <c r="F1369" s="143"/>
      <c r="L1369" s="133">
        <f t="shared" si="51"/>
        <v>0</v>
      </c>
    </row>
    <row r="1370" spans="1:21" x14ac:dyDescent="0.25">
      <c r="A1370" s="35"/>
      <c r="B1370" s="36" t="s">
        <v>105</v>
      </c>
      <c r="C1370" s="35"/>
      <c r="D1370" s="35"/>
      <c r="E1370" s="131"/>
      <c r="F1370" s="132"/>
      <c r="L1370" s="133">
        <f t="shared" si="51"/>
        <v>0</v>
      </c>
    </row>
    <row r="1371" spans="1:21" x14ac:dyDescent="0.25">
      <c r="A1371" s="35"/>
      <c r="B1371" s="36"/>
      <c r="C1371" s="35"/>
      <c r="D1371" s="35"/>
      <c r="E1371" s="131"/>
      <c r="F1371" s="132"/>
      <c r="L1371" s="133">
        <f t="shared" si="51"/>
        <v>0</v>
      </c>
    </row>
    <row r="1372" spans="1:21" ht="57" x14ac:dyDescent="0.25">
      <c r="A1372" s="35"/>
      <c r="B1372" s="34" t="s">
        <v>126</v>
      </c>
      <c r="C1372" s="35"/>
      <c r="D1372" s="35"/>
      <c r="E1372" s="131"/>
      <c r="F1372" s="132"/>
      <c r="L1372" s="133">
        <f t="shared" si="51"/>
        <v>0</v>
      </c>
    </row>
    <row r="1373" spans="1:21" x14ac:dyDescent="0.25">
      <c r="A1373" s="35"/>
      <c r="B1373" s="34"/>
      <c r="C1373" s="35"/>
      <c r="D1373" s="35"/>
      <c r="E1373" s="131"/>
      <c r="F1373" s="132"/>
      <c r="L1373" s="133">
        <f t="shared" si="51"/>
        <v>0</v>
      </c>
    </row>
    <row r="1374" spans="1:21" x14ac:dyDescent="0.25">
      <c r="A1374" s="35">
        <v>15</v>
      </c>
      <c r="B1374" s="134" t="s">
        <v>171</v>
      </c>
      <c r="C1374" s="35"/>
      <c r="D1374" s="35"/>
      <c r="E1374" s="141"/>
      <c r="F1374" s="132"/>
      <c r="L1374" s="133">
        <f t="shared" si="51"/>
        <v>0</v>
      </c>
    </row>
    <row r="1375" spans="1:21" x14ac:dyDescent="0.25">
      <c r="A1375" s="35"/>
      <c r="B1375" s="34"/>
      <c r="C1375" s="35"/>
      <c r="D1375" s="35"/>
      <c r="E1375" s="141"/>
      <c r="F1375" s="132"/>
      <c r="L1375" s="133">
        <f t="shared" si="51"/>
        <v>0</v>
      </c>
    </row>
    <row r="1376" spans="1:21" ht="71.650000000000006" customHeight="1" x14ac:dyDescent="0.25">
      <c r="A1376" s="35" t="s">
        <v>1214</v>
      </c>
      <c r="B1376" s="30" t="s">
        <v>244</v>
      </c>
      <c r="C1376" s="35"/>
      <c r="D1376" s="35"/>
      <c r="E1376" s="141"/>
      <c r="F1376" s="132"/>
      <c r="L1376" s="133">
        <f t="shared" si="51"/>
        <v>0</v>
      </c>
    </row>
    <row r="1377" spans="1:12" x14ac:dyDescent="0.25">
      <c r="A1377" s="35"/>
      <c r="B1377" s="34"/>
      <c r="C1377" s="35"/>
      <c r="D1377" s="35"/>
      <c r="E1377" s="141"/>
      <c r="F1377" s="132"/>
      <c r="L1377" s="133">
        <f t="shared" si="51"/>
        <v>0</v>
      </c>
    </row>
    <row r="1378" spans="1:12" x14ac:dyDescent="0.25">
      <c r="A1378" s="33" t="s">
        <v>1224</v>
      </c>
      <c r="B1378" s="34" t="s">
        <v>550</v>
      </c>
      <c r="C1378" s="31" t="s">
        <v>114</v>
      </c>
      <c r="D1378" s="31">
        <v>2</v>
      </c>
      <c r="E1378" s="141"/>
      <c r="F1378" s="132"/>
      <c r="H1378" s="43">
        <v>2</v>
      </c>
      <c r="L1378" s="133">
        <f t="shared" si="51"/>
        <v>2</v>
      </c>
    </row>
    <row r="1379" spans="1:12" x14ac:dyDescent="0.25">
      <c r="A1379" s="35"/>
      <c r="B1379" s="34"/>
      <c r="C1379" s="31"/>
      <c r="D1379" s="31"/>
      <c r="E1379" s="141"/>
      <c r="F1379" s="132"/>
      <c r="L1379" s="133">
        <f t="shared" si="51"/>
        <v>0</v>
      </c>
    </row>
    <row r="1380" spans="1:12" x14ac:dyDescent="0.25">
      <c r="A1380" s="35" t="s">
        <v>1216</v>
      </c>
      <c r="B1380" s="30" t="s">
        <v>225</v>
      </c>
      <c r="C1380" s="31"/>
      <c r="D1380" s="31"/>
      <c r="E1380" s="141"/>
      <c r="F1380" s="132"/>
      <c r="L1380" s="133">
        <f t="shared" si="51"/>
        <v>0</v>
      </c>
    </row>
    <row r="1381" spans="1:12" x14ac:dyDescent="0.25">
      <c r="A1381" s="35"/>
      <c r="B1381" s="34"/>
      <c r="C1381" s="31"/>
      <c r="D1381" s="31"/>
      <c r="E1381" s="141"/>
      <c r="F1381" s="132"/>
      <c r="L1381" s="133">
        <f t="shared" si="51"/>
        <v>0</v>
      </c>
    </row>
    <row r="1382" spans="1:12" x14ac:dyDescent="0.25">
      <c r="A1382" s="35" t="s">
        <v>1217</v>
      </c>
      <c r="B1382" s="34" t="s">
        <v>223</v>
      </c>
      <c r="C1382" s="31" t="s">
        <v>127</v>
      </c>
      <c r="D1382" s="31">
        <v>1</v>
      </c>
      <c r="E1382" s="141"/>
      <c r="F1382" s="132"/>
      <c r="L1382" s="133">
        <f t="shared" si="51"/>
        <v>0</v>
      </c>
    </row>
    <row r="1383" spans="1:12" x14ac:dyDescent="0.25">
      <c r="A1383" s="35"/>
      <c r="B1383" s="34"/>
      <c r="C1383" s="31"/>
      <c r="D1383" s="31"/>
      <c r="E1383" s="141"/>
      <c r="F1383" s="132"/>
      <c r="L1383" s="133">
        <f t="shared" si="51"/>
        <v>0</v>
      </c>
    </row>
    <row r="1384" spans="1:12" ht="17.649999999999999" customHeight="1" x14ac:dyDescent="0.25">
      <c r="A1384" s="35" t="s">
        <v>1218</v>
      </c>
      <c r="B1384" s="34" t="s">
        <v>224</v>
      </c>
      <c r="C1384" s="31" t="s">
        <v>127</v>
      </c>
      <c r="D1384" s="31">
        <v>1</v>
      </c>
      <c r="E1384" s="141"/>
      <c r="F1384" s="132"/>
      <c r="L1384" s="133">
        <f t="shared" si="51"/>
        <v>0</v>
      </c>
    </row>
    <row r="1385" spans="1:12" x14ac:dyDescent="0.25">
      <c r="A1385" s="35"/>
      <c r="B1385" s="34"/>
      <c r="C1385" s="31"/>
      <c r="D1385" s="31"/>
      <c r="E1385" s="141"/>
      <c r="F1385" s="132"/>
      <c r="L1385" s="133">
        <f t="shared" si="51"/>
        <v>0</v>
      </c>
    </row>
    <row r="1386" spans="1:12" x14ac:dyDescent="0.25">
      <c r="A1386" s="35"/>
      <c r="B1386" s="39"/>
      <c r="C1386" s="35"/>
      <c r="D1386" s="35"/>
      <c r="E1386" s="141"/>
      <c r="F1386" s="132"/>
      <c r="L1386" s="133">
        <f t="shared" si="51"/>
        <v>0</v>
      </c>
    </row>
    <row r="1387" spans="1:12" x14ac:dyDescent="0.25">
      <c r="A1387" s="35"/>
      <c r="B1387" s="39"/>
      <c r="C1387" s="35"/>
      <c r="D1387" s="35"/>
      <c r="E1387" s="141"/>
      <c r="F1387" s="132"/>
      <c r="L1387" s="133">
        <f t="shared" si="51"/>
        <v>0</v>
      </c>
    </row>
    <row r="1388" spans="1:12" x14ac:dyDescent="0.25">
      <c r="A1388" s="35"/>
      <c r="B1388" s="39"/>
      <c r="C1388" s="35"/>
      <c r="D1388" s="35"/>
      <c r="E1388" s="141"/>
      <c r="F1388" s="132"/>
      <c r="L1388" s="133">
        <f t="shared" si="51"/>
        <v>0</v>
      </c>
    </row>
    <row r="1389" spans="1:12" x14ac:dyDescent="0.25">
      <c r="A1389" s="35"/>
      <c r="B1389" s="39"/>
      <c r="C1389" s="35"/>
      <c r="D1389" s="35"/>
      <c r="E1389" s="141"/>
      <c r="F1389" s="132"/>
      <c r="L1389" s="133">
        <f t="shared" si="51"/>
        <v>0</v>
      </c>
    </row>
    <row r="1390" spans="1:12" x14ac:dyDescent="0.25">
      <c r="A1390" s="35"/>
      <c r="B1390" s="39"/>
      <c r="C1390" s="35"/>
      <c r="D1390" s="35"/>
      <c r="E1390" s="141"/>
      <c r="F1390" s="132"/>
      <c r="L1390" s="133"/>
    </row>
    <row r="1391" spans="1:12" x14ac:dyDescent="0.25">
      <c r="A1391" s="35"/>
      <c r="B1391" s="39"/>
      <c r="C1391" s="35"/>
      <c r="D1391" s="35"/>
      <c r="E1391" s="141"/>
      <c r="F1391" s="132"/>
      <c r="L1391" s="133"/>
    </row>
    <row r="1392" spans="1:12" x14ac:dyDescent="0.25">
      <c r="A1392" s="35"/>
      <c r="B1392" s="39"/>
      <c r="C1392" s="35"/>
      <c r="D1392" s="35"/>
      <c r="E1392" s="141"/>
      <c r="F1392" s="132"/>
      <c r="L1392" s="133"/>
    </row>
    <row r="1393" spans="1:12" x14ac:dyDescent="0.25">
      <c r="A1393" s="35"/>
      <c r="B1393" s="39"/>
      <c r="C1393" s="35"/>
      <c r="D1393" s="35"/>
      <c r="E1393" s="141"/>
      <c r="F1393" s="132"/>
      <c r="L1393" s="133"/>
    </row>
    <row r="1394" spans="1:12" x14ac:dyDescent="0.25">
      <c r="A1394" s="35"/>
      <c r="B1394" s="39"/>
      <c r="C1394" s="35"/>
      <c r="D1394" s="35"/>
      <c r="E1394" s="141"/>
      <c r="F1394" s="132"/>
      <c r="L1394" s="133"/>
    </row>
    <row r="1395" spans="1:12" x14ac:dyDescent="0.25">
      <c r="A1395" s="35"/>
      <c r="B1395" s="39"/>
      <c r="C1395" s="35"/>
      <c r="D1395" s="35"/>
      <c r="E1395" s="141"/>
      <c r="F1395" s="132"/>
      <c r="L1395" s="133"/>
    </row>
    <row r="1396" spans="1:12" x14ac:dyDescent="0.25">
      <c r="A1396" s="35"/>
      <c r="B1396" s="39"/>
      <c r="C1396" s="35"/>
      <c r="D1396" s="35"/>
      <c r="E1396" s="141"/>
      <c r="F1396" s="132"/>
      <c r="L1396" s="133"/>
    </row>
    <row r="1397" spans="1:12" x14ac:dyDescent="0.25">
      <c r="A1397" s="35"/>
      <c r="B1397" s="39"/>
      <c r="C1397" s="35"/>
      <c r="D1397" s="35"/>
      <c r="E1397" s="141"/>
      <c r="F1397" s="132"/>
      <c r="L1397" s="133"/>
    </row>
    <row r="1398" spans="1:12" x14ac:dyDescent="0.25">
      <c r="A1398" s="35"/>
      <c r="B1398" s="39"/>
      <c r="C1398" s="35"/>
      <c r="D1398" s="35"/>
      <c r="E1398" s="141"/>
      <c r="F1398" s="132"/>
      <c r="L1398" s="133"/>
    </row>
    <row r="1399" spans="1:12" x14ac:dyDescent="0.25">
      <c r="A1399" s="35"/>
      <c r="B1399" s="39"/>
      <c r="C1399" s="35"/>
      <c r="D1399" s="35"/>
      <c r="E1399" s="141"/>
      <c r="F1399" s="132"/>
      <c r="L1399" s="133"/>
    </row>
    <row r="1400" spans="1:12" x14ac:dyDescent="0.25">
      <c r="A1400" s="35"/>
      <c r="B1400" s="39"/>
      <c r="C1400" s="35"/>
      <c r="D1400" s="35"/>
      <c r="E1400" s="141"/>
      <c r="F1400" s="132"/>
      <c r="L1400" s="133"/>
    </row>
    <row r="1401" spans="1:12" x14ac:dyDescent="0.25">
      <c r="A1401" s="35"/>
      <c r="B1401" s="39"/>
      <c r="C1401" s="35"/>
      <c r="D1401" s="35"/>
      <c r="E1401" s="141"/>
      <c r="F1401" s="132"/>
      <c r="L1401" s="133"/>
    </row>
    <row r="1402" spans="1:12" x14ac:dyDescent="0.25">
      <c r="A1402" s="35"/>
      <c r="B1402" s="39"/>
      <c r="C1402" s="35"/>
      <c r="D1402" s="35"/>
      <c r="E1402" s="141"/>
      <c r="F1402" s="132"/>
      <c r="L1402" s="133"/>
    </row>
    <row r="1403" spans="1:12" x14ac:dyDescent="0.25">
      <c r="A1403" s="35"/>
      <c r="B1403" s="39"/>
      <c r="C1403" s="35"/>
      <c r="D1403" s="35"/>
      <c r="E1403" s="141"/>
      <c r="F1403" s="132"/>
      <c r="L1403" s="133"/>
    </row>
    <row r="1404" spans="1:12" x14ac:dyDescent="0.25">
      <c r="A1404" s="35"/>
      <c r="B1404" s="39"/>
      <c r="C1404" s="35"/>
      <c r="D1404" s="35"/>
      <c r="E1404" s="141"/>
      <c r="F1404" s="132"/>
      <c r="L1404" s="133"/>
    </row>
    <row r="1405" spans="1:12" x14ac:dyDescent="0.25">
      <c r="A1405" s="35"/>
      <c r="B1405" s="39"/>
      <c r="C1405" s="35"/>
      <c r="D1405" s="35"/>
      <c r="E1405" s="141"/>
      <c r="F1405" s="132"/>
      <c r="L1405" s="133"/>
    </row>
    <row r="1406" spans="1:12" x14ac:dyDescent="0.25">
      <c r="A1406" s="35"/>
      <c r="B1406" s="39"/>
      <c r="C1406" s="35"/>
      <c r="D1406" s="35"/>
      <c r="E1406" s="141"/>
      <c r="F1406" s="132"/>
      <c r="L1406" s="133"/>
    </row>
    <row r="1407" spans="1:12" x14ac:dyDescent="0.25">
      <c r="A1407" s="35"/>
      <c r="B1407" s="39"/>
      <c r="C1407" s="35"/>
      <c r="D1407" s="35"/>
      <c r="E1407" s="141"/>
      <c r="F1407" s="132"/>
      <c r="L1407" s="133"/>
    </row>
    <row r="1408" spans="1:12" x14ac:dyDescent="0.25">
      <c r="A1408" s="35"/>
      <c r="B1408" s="39"/>
      <c r="C1408" s="35"/>
      <c r="D1408" s="35"/>
      <c r="E1408" s="141"/>
      <c r="F1408" s="132"/>
      <c r="L1408" s="133"/>
    </row>
    <row r="1409" spans="1:21" x14ac:dyDescent="0.25">
      <c r="A1409" s="35"/>
      <c r="B1409" s="39"/>
      <c r="C1409" s="35"/>
      <c r="D1409" s="35"/>
      <c r="E1409" s="141"/>
      <c r="F1409" s="143"/>
      <c r="L1409" s="133">
        <f t="shared" ref="L1409:L1447" si="52">SUM(G1409:K1409)</f>
        <v>0</v>
      </c>
    </row>
    <row r="1410" spans="1:21" x14ac:dyDescent="0.25">
      <c r="A1410" s="35"/>
      <c r="B1410" s="39"/>
      <c r="C1410" s="35"/>
      <c r="D1410" s="35"/>
      <c r="E1410" s="141"/>
      <c r="F1410" s="143"/>
      <c r="L1410" s="133">
        <f t="shared" si="52"/>
        <v>0</v>
      </c>
    </row>
    <row r="1411" spans="1:21" x14ac:dyDescent="0.25">
      <c r="A1411" s="35"/>
      <c r="B1411" s="39"/>
      <c r="C1411" s="35"/>
      <c r="D1411" s="35"/>
      <c r="E1411" s="141"/>
      <c r="F1411" s="143"/>
      <c r="L1411" s="133">
        <f t="shared" si="52"/>
        <v>0</v>
      </c>
    </row>
    <row r="1412" spans="1:21" x14ac:dyDescent="0.25">
      <c r="A1412" s="35"/>
      <c r="B1412" s="39"/>
      <c r="C1412" s="35"/>
      <c r="D1412" s="35"/>
      <c r="E1412" s="141"/>
      <c r="F1412" s="143"/>
      <c r="L1412" s="133">
        <f t="shared" si="52"/>
        <v>0</v>
      </c>
    </row>
    <row r="1413" spans="1:21" x14ac:dyDescent="0.25">
      <c r="A1413" s="35"/>
      <c r="B1413" s="39"/>
      <c r="C1413" s="35"/>
      <c r="D1413" s="35"/>
      <c r="E1413" s="141"/>
      <c r="F1413" s="143"/>
      <c r="L1413" s="133">
        <f t="shared" si="52"/>
        <v>0</v>
      </c>
    </row>
    <row r="1414" spans="1:21" s="140" customFormat="1" ht="24" customHeight="1" x14ac:dyDescent="0.25">
      <c r="A1414" s="20"/>
      <c r="B1414" s="21" t="s">
        <v>124</v>
      </c>
      <c r="C1414" s="20"/>
      <c r="D1414" s="20"/>
      <c r="E1414" s="22"/>
      <c r="F1414" s="23"/>
      <c r="G1414" s="139"/>
      <c r="H1414" s="139"/>
      <c r="I1414" s="139"/>
      <c r="J1414" s="139"/>
      <c r="K1414" s="139"/>
      <c r="L1414" s="133">
        <f t="shared" si="52"/>
        <v>0</v>
      </c>
      <c r="M1414" s="139"/>
      <c r="N1414" s="139"/>
      <c r="O1414" s="139"/>
      <c r="P1414" s="139"/>
      <c r="Q1414" s="139"/>
      <c r="R1414" s="139"/>
      <c r="S1414" s="139"/>
      <c r="T1414" s="139"/>
      <c r="U1414" s="139"/>
    </row>
    <row r="1415" spans="1:21" x14ac:dyDescent="0.25">
      <c r="A1415" s="187"/>
      <c r="B1415" s="188"/>
      <c r="C1415" s="189"/>
      <c r="D1415" s="189"/>
      <c r="E1415" s="190"/>
      <c r="F1415" s="191"/>
      <c r="L1415" s="133">
        <f t="shared" si="52"/>
        <v>0</v>
      </c>
    </row>
    <row r="1416" spans="1:21" s="140" customFormat="1" x14ac:dyDescent="0.25">
      <c r="A1416" s="452"/>
      <c r="B1416" s="11"/>
      <c r="C1416" s="10"/>
      <c r="D1416" s="10"/>
      <c r="E1416" s="12"/>
      <c r="F1416" s="12"/>
      <c r="G1416" s="139"/>
      <c r="H1416" s="139"/>
      <c r="I1416" s="139"/>
      <c r="J1416" s="139"/>
      <c r="K1416" s="139"/>
      <c r="L1416" s="133">
        <f>SUM(G1416:K1416)</f>
        <v>0</v>
      </c>
      <c r="M1416" s="139"/>
      <c r="N1416" s="139"/>
      <c r="O1416" s="139"/>
      <c r="P1416" s="139"/>
      <c r="Q1416" s="139"/>
      <c r="R1416" s="139"/>
      <c r="S1416" s="139"/>
      <c r="T1416" s="139"/>
      <c r="U1416" s="139"/>
    </row>
    <row r="1417" spans="1:21" x14ac:dyDescent="0.25">
      <c r="A1417" s="35"/>
      <c r="B1417" s="39"/>
      <c r="C1417" s="35"/>
      <c r="D1417" s="35"/>
      <c r="E1417" s="141"/>
      <c r="F1417" s="143"/>
      <c r="L1417" s="133">
        <f t="shared" si="52"/>
        <v>0</v>
      </c>
    </row>
    <row r="1418" spans="1:21" x14ac:dyDescent="0.25">
      <c r="A1418" s="35"/>
      <c r="B1418" s="36" t="s">
        <v>984</v>
      </c>
      <c r="C1418" s="35"/>
      <c r="D1418" s="35"/>
      <c r="E1418" s="131"/>
      <c r="F1418" s="143"/>
      <c r="L1418" s="133">
        <f t="shared" si="52"/>
        <v>0</v>
      </c>
    </row>
    <row r="1419" spans="1:21" x14ac:dyDescent="0.25">
      <c r="A1419" s="35"/>
      <c r="B1419" s="39"/>
      <c r="C1419" s="35"/>
      <c r="D1419" s="35"/>
      <c r="E1419" s="131"/>
      <c r="F1419" s="143"/>
      <c r="L1419" s="133">
        <f t="shared" si="52"/>
        <v>0</v>
      </c>
    </row>
    <row r="1420" spans="1:21" x14ac:dyDescent="0.25">
      <c r="A1420" s="35"/>
      <c r="B1420" s="36" t="s">
        <v>172</v>
      </c>
      <c r="C1420" s="35"/>
      <c r="D1420" s="35"/>
      <c r="E1420" s="131"/>
      <c r="F1420" s="143"/>
      <c r="L1420" s="133">
        <f t="shared" si="52"/>
        <v>0</v>
      </c>
    </row>
    <row r="1421" spans="1:21" x14ac:dyDescent="0.25">
      <c r="A1421" s="35"/>
      <c r="B1421" s="39"/>
      <c r="C1421" s="35"/>
      <c r="D1421" s="35"/>
      <c r="E1421" s="131"/>
      <c r="F1421" s="143"/>
      <c r="L1421" s="133">
        <f t="shared" si="52"/>
        <v>0</v>
      </c>
    </row>
    <row r="1422" spans="1:21" x14ac:dyDescent="0.25">
      <c r="A1422" s="35"/>
      <c r="B1422" s="36" t="s">
        <v>105</v>
      </c>
      <c r="C1422" s="35"/>
      <c r="D1422" s="35"/>
      <c r="E1422" s="131"/>
      <c r="F1422" s="132"/>
      <c r="L1422" s="133">
        <f t="shared" si="52"/>
        <v>0</v>
      </c>
    </row>
    <row r="1423" spans="1:21" x14ac:dyDescent="0.25">
      <c r="A1423" s="35"/>
      <c r="B1423" s="36"/>
      <c r="C1423" s="35"/>
      <c r="D1423" s="35"/>
      <c r="E1423" s="131"/>
      <c r="F1423" s="132"/>
      <c r="L1423" s="133">
        <f t="shared" si="52"/>
        <v>0</v>
      </c>
    </row>
    <row r="1424" spans="1:21" ht="57" x14ac:dyDescent="0.25">
      <c r="A1424" s="35"/>
      <c r="B1424" s="34" t="s">
        <v>126</v>
      </c>
      <c r="C1424" s="35"/>
      <c r="D1424" s="35"/>
      <c r="E1424" s="131"/>
      <c r="F1424" s="132"/>
      <c r="L1424" s="133">
        <f t="shared" si="52"/>
        <v>0</v>
      </c>
    </row>
    <row r="1425" spans="1:12" x14ac:dyDescent="0.25">
      <c r="A1425" s="35"/>
      <c r="B1425" s="34"/>
      <c r="C1425" s="35"/>
      <c r="D1425" s="35"/>
      <c r="E1425" s="131"/>
      <c r="F1425" s="132"/>
      <c r="L1425" s="133">
        <f t="shared" si="52"/>
        <v>0</v>
      </c>
    </row>
    <row r="1426" spans="1:12" x14ac:dyDescent="0.25">
      <c r="A1426" s="35">
        <v>16</v>
      </c>
      <c r="B1426" s="36" t="s">
        <v>333</v>
      </c>
      <c r="C1426" s="35"/>
      <c r="D1426" s="35"/>
      <c r="E1426" s="131"/>
      <c r="F1426" s="143"/>
      <c r="L1426" s="133">
        <f t="shared" si="52"/>
        <v>0</v>
      </c>
    </row>
    <row r="1427" spans="1:12" x14ac:dyDescent="0.25">
      <c r="A1427" s="35"/>
      <c r="B1427" s="39"/>
      <c r="C1427" s="35"/>
      <c r="D1427" s="35"/>
      <c r="E1427" s="131"/>
      <c r="F1427" s="143"/>
      <c r="L1427" s="133">
        <f t="shared" si="52"/>
        <v>0</v>
      </c>
    </row>
    <row r="1428" spans="1:12" x14ac:dyDescent="0.25">
      <c r="A1428" s="35" t="s">
        <v>1229</v>
      </c>
      <c r="B1428" s="36" t="s">
        <v>174</v>
      </c>
      <c r="C1428" s="35"/>
      <c r="D1428" s="35"/>
      <c r="E1428" s="131"/>
      <c r="F1428" s="143"/>
      <c r="L1428" s="133">
        <f t="shared" si="52"/>
        <v>0</v>
      </c>
    </row>
    <row r="1429" spans="1:12" ht="9.75" customHeight="1" x14ac:dyDescent="0.25">
      <c r="A1429" s="35"/>
      <c r="B1429" s="39"/>
      <c r="C1429" s="35"/>
      <c r="D1429" s="35"/>
      <c r="E1429" s="131"/>
      <c r="F1429" s="143"/>
      <c r="L1429" s="133">
        <f t="shared" si="52"/>
        <v>0</v>
      </c>
    </row>
    <row r="1430" spans="1:12" ht="49.5" customHeight="1" x14ac:dyDescent="0.25">
      <c r="A1430" s="35" t="s">
        <v>1230</v>
      </c>
      <c r="B1430" s="36" t="s">
        <v>227</v>
      </c>
      <c r="C1430" s="35"/>
      <c r="D1430" s="35"/>
      <c r="E1430" s="131"/>
      <c r="F1430" s="132"/>
      <c r="L1430" s="133">
        <f>SUM(G1430:K1430)</f>
        <v>0</v>
      </c>
    </row>
    <row r="1431" spans="1:12" ht="8.25" customHeight="1" x14ac:dyDescent="0.25">
      <c r="A1431" s="35"/>
      <c r="B1431" s="39"/>
      <c r="C1431" s="35"/>
      <c r="D1431" s="35"/>
      <c r="E1431" s="131"/>
      <c r="F1431" s="132"/>
      <c r="L1431" s="133">
        <f>SUM(G1431:K1431)</f>
        <v>0</v>
      </c>
    </row>
    <row r="1432" spans="1:12" x14ac:dyDescent="0.25">
      <c r="A1432" s="35" t="s">
        <v>1231</v>
      </c>
      <c r="B1432" s="39" t="s">
        <v>175</v>
      </c>
      <c r="C1432" s="35" t="s">
        <v>110</v>
      </c>
      <c r="D1432" s="35">
        <v>1820</v>
      </c>
      <c r="E1432" s="141"/>
      <c r="F1432" s="132"/>
      <c r="L1432" s="133">
        <f>SUM(G1432:K1432)</f>
        <v>0</v>
      </c>
    </row>
    <row r="1433" spans="1:12" x14ac:dyDescent="0.25">
      <c r="A1433" s="35"/>
      <c r="B1433" s="39"/>
      <c r="C1433" s="35"/>
      <c r="D1433" s="35"/>
      <c r="E1433" s="141"/>
      <c r="F1433" s="132"/>
      <c r="L1433" s="133">
        <f>SUM(G1433:K1433)</f>
        <v>0</v>
      </c>
    </row>
    <row r="1434" spans="1:12" ht="49.5" customHeight="1" x14ac:dyDescent="0.25">
      <c r="A1434" s="35" t="s">
        <v>1232</v>
      </c>
      <c r="B1434" s="36" t="s">
        <v>227</v>
      </c>
      <c r="C1434" s="35"/>
      <c r="D1434" s="35"/>
      <c r="E1434" s="131"/>
      <c r="F1434" s="132"/>
      <c r="L1434" s="133">
        <f t="shared" si="52"/>
        <v>0</v>
      </c>
    </row>
    <row r="1435" spans="1:12" ht="8.25" customHeight="1" x14ac:dyDescent="0.25">
      <c r="A1435" s="35"/>
      <c r="B1435" s="39"/>
      <c r="C1435" s="35"/>
      <c r="D1435" s="35"/>
      <c r="E1435" s="131"/>
      <c r="F1435" s="132"/>
      <c r="L1435" s="133">
        <f t="shared" si="52"/>
        <v>0</v>
      </c>
    </row>
    <row r="1436" spans="1:12" x14ac:dyDescent="0.25">
      <c r="A1436" s="35" t="s">
        <v>1233</v>
      </c>
      <c r="B1436" s="39" t="s">
        <v>724</v>
      </c>
      <c r="C1436" s="35" t="s">
        <v>110</v>
      </c>
      <c r="D1436" s="35">
        <v>25</v>
      </c>
      <c r="E1436" s="141"/>
      <c r="F1436" s="132"/>
      <c r="L1436" s="133">
        <f t="shared" si="52"/>
        <v>0</v>
      </c>
    </row>
    <row r="1437" spans="1:12" x14ac:dyDescent="0.25">
      <c r="A1437" s="35"/>
      <c r="B1437" s="39"/>
      <c r="C1437" s="35"/>
      <c r="D1437" s="35"/>
      <c r="E1437" s="141"/>
      <c r="F1437" s="132"/>
      <c r="L1437" s="133">
        <f t="shared" si="52"/>
        <v>0</v>
      </c>
    </row>
    <row r="1438" spans="1:12" ht="49.5" customHeight="1" x14ac:dyDescent="0.25">
      <c r="A1438" s="35" t="s">
        <v>1234</v>
      </c>
      <c r="B1438" s="36" t="s">
        <v>227</v>
      </c>
      <c r="C1438" s="35"/>
      <c r="D1438" s="35"/>
      <c r="E1438" s="131"/>
      <c r="F1438" s="132"/>
      <c r="L1438" s="133">
        <f>SUM(G1438:K1438)</f>
        <v>0</v>
      </c>
    </row>
    <row r="1439" spans="1:12" ht="8.25" customHeight="1" x14ac:dyDescent="0.25">
      <c r="A1439" s="35"/>
      <c r="B1439" s="39"/>
      <c r="C1439" s="35"/>
      <c r="D1439" s="35"/>
      <c r="E1439" s="131"/>
      <c r="F1439" s="132"/>
      <c r="L1439" s="133">
        <f>SUM(G1439:K1439)</f>
        <v>0</v>
      </c>
    </row>
    <row r="1440" spans="1:12" x14ac:dyDescent="0.25">
      <c r="A1440" s="35" t="s">
        <v>1235</v>
      </c>
      <c r="B1440" s="39" t="s">
        <v>723</v>
      </c>
      <c r="C1440" s="35" t="s">
        <v>110</v>
      </c>
      <c r="D1440" s="35">
        <v>1978</v>
      </c>
      <c r="E1440" s="141"/>
      <c r="F1440" s="132"/>
      <c r="L1440" s="133">
        <f>SUM(G1440:K1440)</f>
        <v>0</v>
      </c>
    </row>
    <row r="1441" spans="1:12" x14ac:dyDescent="0.25">
      <c r="A1441" s="35"/>
      <c r="B1441" s="39"/>
      <c r="C1441" s="35"/>
      <c r="D1441" s="35"/>
      <c r="E1441" s="141"/>
      <c r="F1441" s="132"/>
      <c r="L1441" s="133"/>
    </row>
    <row r="1442" spans="1:12" x14ac:dyDescent="0.25">
      <c r="A1442" s="35" t="s">
        <v>1236</v>
      </c>
      <c r="B1442" s="36" t="s">
        <v>176</v>
      </c>
      <c r="C1442" s="35"/>
      <c r="D1442" s="35"/>
      <c r="E1442" s="131"/>
      <c r="F1442" s="132"/>
      <c r="L1442" s="133">
        <f t="shared" si="52"/>
        <v>0</v>
      </c>
    </row>
    <row r="1443" spans="1:12" x14ac:dyDescent="0.25">
      <c r="A1443" s="35"/>
      <c r="B1443" s="36"/>
      <c r="C1443" s="35"/>
      <c r="D1443" s="35"/>
      <c r="E1443" s="131"/>
      <c r="F1443" s="132"/>
      <c r="L1443" s="133">
        <f t="shared" si="52"/>
        <v>0</v>
      </c>
    </row>
    <row r="1444" spans="1:12" ht="30" x14ac:dyDescent="0.25">
      <c r="A1444" s="35" t="s">
        <v>1237</v>
      </c>
      <c r="B1444" s="36" t="s">
        <v>228</v>
      </c>
      <c r="C1444" s="35"/>
      <c r="D1444" s="35"/>
      <c r="E1444" s="131"/>
      <c r="F1444" s="132"/>
      <c r="L1444" s="133">
        <f t="shared" si="52"/>
        <v>0</v>
      </c>
    </row>
    <row r="1445" spans="1:12" x14ac:dyDescent="0.25">
      <c r="A1445" s="35"/>
      <c r="B1445" s="36"/>
      <c r="C1445" s="35"/>
      <c r="D1445" s="35"/>
      <c r="E1445" s="131"/>
      <c r="F1445" s="132"/>
      <c r="L1445" s="133">
        <f t="shared" si="52"/>
        <v>0</v>
      </c>
    </row>
    <row r="1446" spans="1:12" x14ac:dyDescent="0.25">
      <c r="A1446" s="35" t="s">
        <v>1237</v>
      </c>
      <c r="B1446" s="39" t="s">
        <v>725</v>
      </c>
      <c r="C1446" s="35" t="s">
        <v>110</v>
      </c>
      <c r="D1446" s="35">
        <v>46</v>
      </c>
      <c r="E1446" s="141"/>
      <c r="F1446" s="132"/>
      <c r="L1446" s="133">
        <f t="shared" si="52"/>
        <v>0</v>
      </c>
    </row>
    <row r="1447" spans="1:12" x14ac:dyDescent="0.25">
      <c r="A1447" s="35"/>
      <c r="B1447" s="39"/>
      <c r="C1447" s="35"/>
      <c r="D1447" s="35"/>
      <c r="E1447" s="141"/>
      <c r="F1447" s="132"/>
      <c r="L1447" s="133">
        <f t="shared" si="52"/>
        <v>0</v>
      </c>
    </row>
    <row r="1448" spans="1:12" x14ac:dyDescent="0.25">
      <c r="A1448" s="35" t="s">
        <v>1238</v>
      </c>
      <c r="B1448" s="36" t="s">
        <v>173</v>
      </c>
      <c r="C1448" s="35"/>
      <c r="D1448" s="35"/>
      <c r="E1448" s="131"/>
      <c r="F1448" s="143"/>
      <c r="L1448" s="133">
        <f t="shared" ref="L1448:L1458" si="53">SUM(G1448:K1448)</f>
        <v>0</v>
      </c>
    </row>
    <row r="1449" spans="1:12" x14ac:dyDescent="0.25">
      <c r="A1449" s="35"/>
      <c r="B1449" s="39"/>
      <c r="C1449" s="35"/>
      <c r="D1449" s="35"/>
      <c r="E1449" s="131"/>
      <c r="F1449" s="143"/>
      <c r="L1449" s="133">
        <f t="shared" si="53"/>
        <v>0</v>
      </c>
    </row>
    <row r="1450" spans="1:12" x14ac:dyDescent="0.25">
      <c r="A1450" s="35" t="s">
        <v>1239</v>
      </c>
      <c r="B1450" s="36" t="s">
        <v>174</v>
      </c>
      <c r="C1450" s="35"/>
      <c r="D1450" s="35"/>
      <c r="E1450" s="131"/>
      <c r="F1450" s="143"/>
      <c r="L1450" s="133">
        <f t="shared" si="53"/>
        <v>0</v>
      </c>
    </row>
    <row r="1451" spans="1:12" ht="9.75" customHeight="1" x14ac:dyDescent="0.25">
      <c r="A1451" s="35"/>
      <c r="B1451" s="39"/>
      <c r="C1451" s="35"/>
      <c r="D1451" s="35"/>
      <c r="E1451" s="131"/>
      <c r="F1451" s="143"/>
      <c r="L1451" s="133">
        <f t="shared" si="53"/>
        <v>0</v>
      </c>
    </row>
    <row r="1452" spans="1:12" ht="49.5" customHeight="1" x14ac:dyDescent="0.25">
      <c r="A1452" s="35" t="s">
        <v>1241</v>
      </c>
      <c r="B1452" s="36" t="s">
        <v>227</v>
      </c>
      <c r="C1452" s="35"/>
      <c r="D1452" s="35"/>
      <c r="E1452" s="131"/>
      <c r="F1452" s="132"/>
      <c r="L1452" s="133">
        <f t="shared" si="53"/>
        <v>0</v>
      </c>
    </row>
    <row r="1453" spans="1:12" ht="8.25" customHeight="1" x14ac:dyDescent="0.25">
      <c r="A1453" s="35"/>
      <c r="B1453" s="39"/>
      <c r="C1453" s="35"/>
      <c r="D1453" s="35"/>
      <c r="E1453" s="131"/>
      <c r="F1453" s="132"/>
      <c r="L1453" s="133">
        <f t="shared" si="53"/>
        <v>0</v>
      </c>
    </row>
    <row r="1454" spans="1:12" x14ac:dyDescent="0.25">
      <c r="A1454" s="35" t="s">
        <v>1242</v>
      </c>
      <c r="B1454" s="39" t="s">
        <v>175</v>
      </c>
      <c r="C1454" s="35" t="s">
        <v>110</v>
      </c>
      <c r="D1454" s="35">
        <v>504</v>
      </c>
      <c r="E1454" s="141"/>
      <c r="F1454" s="132"/>
      <c r="L1454" s="133">
        <f t="shared" si="53"/>
        <v>0</v>
      </c>
    </row>
    <row r="1455" spans="1:12" x14ac:dyDescent="0.25">
      <c r="A1455" s="35"/>
      <c r="B1455" s="39"/>
      <c r="C1455" s="35"/>
      <c r="D1455" s="35"/>
      <c r="E1455" s="141"/>
      <c r="F1455" s="132"/>
      <c r="L1455" s="133">
        <f t="shared" si="53"/>
        <v>0</v>
      </c>
    </row>
    <row r="1456" spans="1:12" ht="49.5" customHeight="1" x14ac:dyDescent="0.25">
      <c r="A1456" s="35" t="s">
        <v>1240</v>
      </c>
      <c r="B1456" s="36" t="s">
        <v>227</v>
      </c>
      <c r="C1456" s="35"/>
      <c r="D1456" s="35"/>
      <c r="E1456" s="131"/>
      <c r="F1456" s="132"/>
      <c r="L1456" s="133">
        <f t="shared" si="53"/>
        <v>0</v>
      </c>
    </row>
    <row r="1457" spans="1:21" ht="8.25" customHeight="1" x14ac:dyDescent="0.25">
      <c r="A1457" s="35"/>
      <c r="B1457" s="39"/>
      <c r="C1457" s="35"/>
      <c r="D1457" s="35"/>
      <c r="E1457" s="131"/>
      <c r="F1457" s="132"/>
      <c r="L1457" s="133">
        <f t="shared" si="53"/>
        <v>0</v>
      </c>
    </row>
    <row r="1458" spans="1:21" x14ac:dyDescent="0.25">
      <c r="A1458" s="35" t="s">
        <v>1243</v>
      </c>
      <c r="B1458" s="39" t="s">
        <v>723</v>
      </c>
      <c r="C1458" s="35" t="s">
        <v>110</v>
      </c>
      <c r="D1458" s="35">
        <v>150</v>
      </c>
      <c r="E1458" s="141"/>
      <c r="F1458" s="132"/>
      <c r="L1458" s="133">
        <f t="shared" si="53"/>
        <v>0</v>
      </c>
    </row>
    <row r="1459" spans="1:21" x14ac:dyDescent="0.25">
      <c r="A1459" s="35"/>
      <c r="B1459" s="39"/>
      <c r="C1459" s="35"/>
      <c r="D1459" s="35"/>
      <c r="E1459" s="141"/>
      <c r="F1459" s="132"/>
      <c r="L1459" s="133"/>
    </row>
    <row r="1460" spans="1:21" x14ac:dyDescent="0.25">
      <c r="A1460" s="35"/>
      <c r="B1460" s="39"/>
      <c r="C1460" s="35"/>
      <c r="D1460" s="35"/>
      <c r="E1460" s="141"/>
      <c r="F1460" s="132"/>
      <c r="L1460" s="133"/>
    </row>
    <row r="1461" spans="1:21" x14ac:dyDescent="0.25">
      <c r="A1461" s="35"/>
      <c r="B1461" s="39"/>
      <c r="C1461" s="35"/>
      <c r="D1461" s="35"/>
      <c r="E1461" s="141"/>
      <c r="F1461" s="132"/>
      <c r="L1461" s="133"/>
    </row>
    <row r="1462" spans="1:21" x14ac:dyDescent="0.25">
      <c r="A1462" s="35"/>
      <c r="B1462" s="39"/>
      <c r="C1462" s="35"/>
      <c r="D1462" s="35"/>
      <c r="E1462" s="141"/>
      <c r="F1462" s="132"/>
      <c r="L1462" s="133"/>
    </row>
    <row r="1463" spans="1:21" x14ac:dyDescent="0.25">
      <c r="A1463" s="35"/>
      <c r="B1463" s="39"/>
      <c r="C1463" s="35"/>
      <c r="D1463" s="35"/>
      <c r="E1463" s="141"/>
      <c r="F1463" s="132"/>
      <c r="L1463" s="133"/>
    </row>
    <row r="1464" spans="1:21" x14ac:dyDescent="0.25">
      <c r="A1464" s="35"/>
      <c r="B1464" s="36"/>
      <c r="C1464" s="35"/>
      <c r="D1464" s="35"/>
      <c r="E1464" s="131"/>
      <c r="F1464" s="132"/>
      <c r="L1464" s="133"/>
    </row>
    <row r="1465" spans="1:21" s="140" customFormat="1" x14ac:dyDescent="0.25">
      <c r="A1465" s="10"/>
      <c r="B1465" s="11" t="s">
        <v>54</v>
      </c>
      <c r="C1465" s="10"/>
      <c r="D1465" s="10"/>
      <c r="E1465" s="12"/>
      <c r="F1465" s="12"/>
      <c r="G1465" s="139"/>
      <c r="H1465" s="139"/>
      <c r="I1465" s="139"/>
      <c r="J1465" s="139"/>
      <c r="K1465" s="139"/>
      <c r="L1465" s="133">
        <f t="shared" ref="L1465:L1496" si="54">SUM(G1465:K1465)</f>
        <v>0</v>
      </c>
      <c r="M1465" s="139"/>
      <c r="N1465" s="139"/>
      <c r="O1465" s="139"/>
      <c r="P1465" s="139"/>
      <c r="Q1465" s="139"/>
      <c r="R1465" s="139"/>
      <c r="S1465" s="139"/>
      <c r="T1465" s="139"/>
      <c r="U1465" s="139"/>
    </row>
    <row r="1466" spans="1:21" s="140" customFormat="1" ht="23.65" customHeight="1" x14ac:dyDescent="0.25">
      <c r="A1466" s="13"/>
      <c r="B1466" s="14" t="s">
        <v>115</v>
      </c>
      <c r="C1466" s="13"/>
      <c r="D1466" s="13"/>
      <c r="E1466" s="15"/>
      <c r="F1466" s="16"/>
      <c r="G1466" s="139"/>
      <c r="H1466" s="139"/>
      <c r="I1466" s="139"/>
      <c r="J1466" s="139"/>
      <c r="K1466" s="139"/>
      <c r="L1466" s="133">
        <f t="shared" si="54"/>
        <v>0</v>
      </c>
      <c r="M1466" s="139"/>
      <c r="N1466" s="139"/>
      <c r="O1466" s="139"/>
      <c r="P1466" s="139"/>
      <c r="Q1466" s="139"/>
      <c r="R1466" s="139"/>
      <c r="S1466" s="139"/>
      <c r="T1466" s="139"/>
      <c r="U1466" s="139"/>
    </row>
    <row r="1467" spans="1:21" s="140" customFormat="1" x14ac:dyDescent="0.25">
      <c r="A1467" s="45"/>
      <c r="B1467" s="46"/>
      <c r="C1467" s="45"/>
      <c r="D1467" s="45"/>
      <c r="E1467" s="47"/>
      <c r="F1467" s="47"/>
      <c r="G1467" s="139"/>
      <c r="H1467" s="139"/>
      <c r="I1467" s="139"/>
      <c r="J1467" s="139"/>
      <c r="K1467" s="139"/>
      <c r="L1467" s="133">
        <f t="shared" si="54"/>
        <v>0</v>
      </c>
      <c r="M1467" s="139"/>
      <c r="N1467" s="139"/>
      <c r="O1467" s="139"/>
      <c r="P1467" s="139"/>
      <c r="Q1467" s="139"/>
      <c r="R1467" s="139"/>
      <c r="S1467" s="139"/>
      <c r="T1467" s="139"/>
      <c r="U1467" s="139"/>
    </row>
    <row r="1468" spans="1:21" s="140" customFormat="1" x14ac:dyDescent="0.25">
      <c r="A1468" s="452"/>
      <c r="B1468" s="11"/>
      <c r="C1468" s="10"/>
      <c r="D1468" s="10"/>
      <c r="E1468" s="12"/>
      <c r="F1468" s="12"/>
      <c r="G1468" s="139"/>
      <c r="H1468" s="139"/>
      <c r="I1468" s="139"/>
      <c r="J1468" s="139"/>
      <c r="K1468" s="139"/>
      <c r="L1468" s="133">
        <f t="shared" si="54"/>
        <v>0</v>
      </c>
      <c r="M1468" s="139"/>
      <c r="N1468" s="139"/>
      <c r="O1468" s="139"/>
      <c r="P1468" s="139"/>
      <c r="Q1468" s="139"/>
      <c r="R1468" s="139"/>
      <c r="S1468" s="139"/>
      <c r="T1468" s="139"/>
      <c r="U1468" s="139"/>
    </row>
    <row r="1469" spans="1:21" s="140" customFormat="1" ht="22.15" customHeight="1" x14ac:dyDescent="0.25">
      <c r="A1469" s="20"/>
      <c r="B1469" s="21" t="s">
        <v>116</v>
      </c>
      <c r="C1469" s="20"/>
      <c r="D1469" s="20"/>
      <c r="E1469" s="22"/>
      <c r="F1469" s="23"/>
      <c r="G1469" s="139"/>
      <c r="H1469" s="139"/>
      <c r="I1469" s="139"/>
      <c r="J1469" s="139"/>
      <c r="K1469" s="139"/>
      <c r="L1469" s="133">
        <f t="shared" si="54"/>
        <v>0</v>
      </c>
      <c r="M1469" s="139"/>
      <c r="N1469" s="139"/>
      <c r="O1469" s="139"/>
      <c r="P1469" s="139"/>
      <c r="Q1469" s="139"/>
      <c r="R1469" s="139"/>
      <c r="S1469" s="139"/>
      <c r="T1469" s="139"/>
      <c r="U1469" s="139"/>
    </row>
    <row r="1470" spans="1:21" s="140" customFormat="1" ht="13.15" customHeight="1" x14ac:dyDescent="0.25">
      <c r="A1470" s="13"/>
      <c r="B1470" s="24"/>
      <c r="C1470" s="13"/>
      <c r="D1470" s="13"/>
      <c r="E1470" s="15"/>
      <c r="F1470" s="15"/>
      <c r="G1470" s="139"/>
      <c r="H1470" s="139"/>
      <c r="I1470" s="139"/>
      <c r="J1470" s="139"/>
      <c r="K1470" s="139"/>
      <c r="L1470" s="133">
        <f t="shared" si="54"/>
        <v>0</v>
      </c>
      <c r="M1470" s="139"/>
      <c r="N1470" s="139"/>
      <c r="O1470" s="139"/>
      <c r="P1470" s="139"/>
      <c r="Q1470" s="139"/>
      <c r="R1470" s="139"/>
      <c r="S1470" s="139"/>
      <c r="T1470" s="139"/>
      <c r="U1470" s="139"/>
    </row>
    <row r="1471" spans="1:21" x14ac:dyDescent="0.25">
      <c r="A1471" s="35" t="s">
        <v>1244</v>
      </c>
      <c r="B1471" s="36" t="s">
        <v>176</v>
      </c>
      <c r="C1471" s="35"/>
      <c r="D1471" s="35"/>
      <c r="E1471" s="131"/>
      <c r="F1471" s="132"/>
      <c r="L1471" s="133">
        <f t="shared" si="54"/>
        <v>0</v>
      </c>
    </row>
    <row r="1472" spans="1:21" x14ac:dyDescent="0.25">
      <c r="A1472" s="35"/>
      <c r="B1472" s="36"/>
      <c r="C1472" s="35"/>
      <c r="D1472" s="35"/>
      <c r="E1472" s="131"/>
      <c r="F1472" s="132"/>
      <c r="L1472" s="133">
        <f t="shared" si="54"/>
        <v>0</v>
      </c>
    </row>
    <row r="1473" spans="1:12" ht="30" x14ac:dyDescent="0.25">
      <c r="A1473" s="35" t="s">
        <v>1245</v>
      </c>
      <c r="B1473" s="36" t="s">
        <v>228</v>
      </c>
      <c r="C1473" s="35"/>
      <c r="D1473" s="35"/>
      <c r="E1473" s="131"/>
      <c r="F1473" s="132"/>
      <c r="L1473" s="133">
        <f t="shared" si="54"/>
        <v>0</v>
      </c>
    </row>
    <row r="1474" spans="1:12" x14ac:dyDescent="0.25">
      <c r="A1474" s="35"/>
      <c r="B1474" s="36"/>
      <c r="C1474" s="35"/>
      <c r="D1474" s="35"/>
      <c r="E1474" s="131"/>
      <c r="F1474" s="132"/>
      <c r="L1474" s="133">
        <f t="shared" si="54"/>
        <v>0</v>
      </c>
    </row>
    <row r="1475" spans="1:12" x14ac:dyDescent="0.25">
      <c r="A1475" s="35" t="s">
        <v>1246</v>
      </c>
      <c r="B1475" s="39" t="s">
        <v>177</v>
      </c>
      <c r="C1475" s="35" t="s">
        <v>110</v>
      </c>
      <c r="D1475" s="35">
        <v>4</v>
      </c>
      <c r="E1475" s="141"/>
      <c r="F1475" s="132"/>
      <c r="L1475" s="133">
        <f t="shared" si="54"/>
        <v>0</v>
      </c>
    </row>
    <row r="1476" spans="1:12" x14ac:dyDescent="0.25">
      <c r="A1476" s="35"/>
      <c r="B1476" s="39"/>
      <c r="C1476" s="35"/>
      <c r="D1476" s="35"/>
      <c r="E1476" s="141"/>
      <c r="F1476" s="132"/>
      <c r="L1476" s="133">
        <f t="shared" si="54"/>
        <v>0</v>
      </c>
    </row>
    <row r="1477" spans="1:12" ht="28.5" x14ac:dyDescent="0.25">
      <c r="A1477" s="35" t="s">
        <v>1247</v>
      </c>
      <c r="B1477" s="34" t="s">
        <v>178</v>
      </c>
      <c r="C1477" s="35" t="s">
        <v>110</v>
      </c>
      <c r="D1477" s="35">
        <v>150</v>
      </c>
      <c r="E1477" s="141"/>
      <c r="F1477" s="132"/>
      <c r="L1477" s="133">
        <f t="shared" si="54"/>
        <v>0</v>
      </c>
    </row>
    <row r="1478" spans="1:12" x14ac:dyDescent="0.25">
      <c r="A1478" s="35"/>
      <c r="B1478" s="34"/>
      <c r="C1478" s="35"/>
      <c r="D1478" s="35"/>
      <c r="E1478" s="141"/>
      <c r="F1478" s="132"/>
      <c r="L1478" s="133">
        <f t="shared" si="54"/>
        <v>0</v>
      </c>
    </row>
    <row r="1479" spans="1:12" x14ac:dyDescent="0.25">
      <c r="A1479" s="35" t="s">
        <v>1248</v>
      </c>
      <c r="B1479" s="39" t="s">
        <v>237</v>
      </c>
      <c r="C1479" s="35" t="s">
        <v>110</v>
      </c>
      <c r="D1479" s="35">
        <v>472</v>
      </c>
      <c r="E1479" s="141"/>
      <c r="F1479" s="132"/>
      <c r="L1479" s="133">
        <f t="shared" si="54"/>
        <v>0</v>
      </c>
    </row>
    <row r="1480" spans="1:12" x14ac:dyDescent="0.25">
      <c r="A1480" s="35"/>
      <c r="B1480" s="39"/>
      <c r="C1480" s="35"/>
      <c r="D1480" s="35"/>
      <c r="E1480" s="141"/>
      <c r="F1480" s="132"/>
      <c r="L1480" s="133">
        <f t="shared" si="54"/>
        <v>0</v>
      </c>
    </row>
    <row r="1481" spans="1:12" ht="30" x14ac:dyDescent="0.25">
      <c r="A1481" s="35" t="s">
        <v>1249</v>
      </c>
      <c r="B1481" s="30" t="s">
        <v>229</v>
      </c>
      <c r="C1481" s="35"/>
      <c r="D1481" s="35"/>
      <c r="E1481" s="141"/>
      <c r="F1481" s="132"/>
      <c r="L1481" s="133">
        <f t="shared" si="54"/>
        <v>0</v>
      </c>
    </row>
    <row r="1482" spans="1:12" x14ac:dyDescent="0.25">
      <c r="A1482" s="35"/>
      <c r="B1482" s="30"/>
      <c r="C1482" s="35"/>
      <c r="D1482" s="35"/>
      <c r="E1482" s="141"/>
      <c r="F1482" s="132"/>
      <c r="L1482" s="133">
        <f t="shared" si="54"/>
        <v>0</v>
      </c>
    </row>
    <row r="1483" spans="1:12" x14ac:dyDescent="0.25">
      <c r="A1483" s="35" t="s">
        <v>1250</v>
      </c>
      <c r="B1483" s="42" t="s">
        <v>179</v>
      </c>
      <c r="C1483" s="35" t="s">
        <v>110</v>
      </c>
      <c r="D1483" s="35">
        <v>29</v>
      </c>
      <c r="E1483" s="141"/>
      <c r="F1483" s="132"/>
      <c r="L1483" s="133">
        <f t="shared" si="54"/>
        <v>0</v>
      </c>
    </row>
    <row r="1484" spans="1:12" x14ac:dyDescent="0.25">
      <c r="A1484" s="35"/>
      <c r="B1484" s="39"/>
      <c r="C1484" s="35"/>
      <c r="D1484" s="35"/>
      <c r="E1484" s="141"/>
      <c r="F1484" s="132"/>
      <c r="L1484" s="133">
        <f t="shared" si="54"/>
        <v>0</v>
      </c>
    </row>
    <row r="1485" spans="1:12" x14ac:dyDescent="0.25">
      <c r="A1485" s="35"/>
      <c r="B1485" s="39"/>
      <c r="C1485" s="35"/>
      <c r="D1485" s="35"/>
      <c r="E1485" s="141"/>
      <c r="F1485" s="132"/>
      <c r="L1485" s="133">
        <f t="shared" si="54"/>
        <v>0</v>
      </c>
    </row>
    <row r="1486" spans="1:12" x14ac:dyDescent="0.25">
      <c r="A1486" s="35"/>
      <c r="B1486" s="39"/>
      <c r="C1486" s="35"/>
      <c r="D1486" s="35"/>
      <c r="E1486" s="141"/>
      <c r="F1486" s="132"/>
      <c r="L1486" s="133">
        <f t="shared" si="54"/>
        <v>0</v>
      </c>
    </row>
    <row r="1487" spans="1:12" x14ac:dyDescent="0.25">
      <c r="A1487" s="35"/>
      <c r="B1487" s="39"/>
      <c r="C1487" s="35"/>
      <c r="D1487" s="35"/>
      <c r="E1487" s="141"/>
      <c r="F1487" s="132"/>
      <c r="L1487" s="133">
        <f t="shared" si="54"/>
        <v>0</v>
      </c>
    </row>
    <row r="1488" spans="1:12" x14ac:dyDescent="0.25">
      <c r="A1488" s="35"/>
      <c r="B1488" s="39"/>
      <c r="C1488" s="35"/>
      <c r="D1488" s="35"/>
      <c r="E1488" s="141"/>
      <c r="F1488" s="132"/>
      <c r="L1488" s="133">
        <f t="shared" si="54"/>
        <v>0</v>
      </c>
    </row>
    <row r="1489" spans="1:12" x14ac:dyDescent="0.25">
      <c r="A1489" s="35"/>
      <c r="B1489" s="39"/>
      <c r="C1489" s="35"/>
      <c r="D1489" s="35"/>
      <c r="E1489" s="141"/>
      <c r="F1489" s="132"/>
      <c r="L1489" s="133">
        <f t="shared" si="54"/>
        <v>0</v>
      </c>
    </row>
    <row r="1490" spans="1:12" x14ac:dyDescent="0.25">
      <c r="A1490" s="35"/>
      <c r="B1490" s="39"/>
      <c r="C1490" s="35"/>
      <c r="D1490" s="35"/>
      <c r="E1490" s="141"/>
      <c r="F1490" s="143"/>
      <c r="L1490" s="133">
        <f t="shared" si="54"/>
        <v>0</v>
      </c>
    </row>
    <row r="1491" spans="1:12" x14ac:dyDescent="0.25">
      <c r="A1491" s="35"/>
      <c r="B1491" s="39"/>
      <c r="C1491" s="35"/>
      <c r="D1491" s="35"/>
      <c r="E1491" s="141"/>
      <c r="F1491" s="143"/>
      <c r="L1491" s="133">
        <f t="shared" si="54"/>
        <v>0</v>
      </c>
    </row>
    <row r="1492" spans="1:12" x14ac:dyDescent="0.25">
      <c r="A1492" s="35"/>
      <c r="B1492" s="39"/>
      <c r="C1492" s="35"/>
      <c r="D1492" s="35"/>
      <c r="E1492" s="141"/>
      <c r="F1492" s="143"/>
      <c r="L1492" s="133">
        <f t="shared" si="54"/>
        <v>0</v>
      </c>
    </row>
    <row r="1493" spans="1:12" x14ac:dyDescent="0.25">
      <c r="A1493" s="35"/>
      <c r="B1493" s="39"/>
      <c r="C1493" s="35"/>
      <c r="D1493" s="35"/>
      <c r="E1493" s="141"/>
      <c r="F1493" s="143"/>
      <c r="L1493" s="133">
        <f t="shared" si="54"/>
        <v>0</v>
      </c>
    </row>
    <row r="1494" spans="1:12" x14ac:dyDescent="0.25">
      <c r="A1494" s="35"/>
      <c r="B1494" s="39"/>
      <c r="C1494" s="35"/>
      <c r="D1494" s="35"/>
      <c r="E1494" s="141"/>
      <c r="F1494" s="143"/>
      <c r="L1494" s="133">
        <f t="shared" si="54"/>
        <v>0</v>
      </c>
    </row>
    <row r="1495" spans="1:12" x14ac:dyDescent="0.25">
      <c r="A1495" s="35"/>
      <c r="B1495" s="39"/>
      <c r="C1495" s="35"/>
      <c r="D1495" s="35"/>
      <c r="E1495" s="141"/>
      <c r="F1495" s="143"/>
      <c r="L1495" s="133">
        <f t="shared" si="54"/>
        <v>0</v>
      </c>
    </row>
    <row r="1496" spans="1:12" x14ac:dyDescent="0.25">
      <c r="A1496" s="35"/>
      <c r="B1496" s="39"/>
      <c r="C1496" s="35"/>
      <c r="D1496" s="35"/>
      <c r="E1496" s="141"/>
      <c r="F1496" s="143"/>
      <c r="L1496" s="133">
        <f t="shared" si="54"/>
        <v>0</v>
      </c>
    </row>
    <row r="1497" spans="1:12" x14ac:dyDescent="0.25">
      <c r="A1497" s="35"/>
      <c r="B1497" s="39"/>
      <c r="C1497" s="35"/>
      <c r="D1497" s="35"/>
      <c r="E1497" s="141"/>
      <c r="F1497" s="143"/>
      <c r="L1497" s="133"/>
    </row>
    <row r="1498" spans="1:12" x14ac:dyDescent="0.25">
      <c r="A1498" s="35"/>
      <c r="B1498" s="39"/>
      <c r="C1498" s="35"/>
      <c r="D1498" s="35"/>
      <c r="E1498" s="141"/>
      <c r="F1498" s="143"/>
      <c r="L1498" s="133"/>
    </row>
    <row r="1499" spans="1:12" x14ac:dyDescent="0.25">
      <c r="A1499" s="35"/>
      <c r="B1499" s="39"/>
      <c r="C1499" s="35"/>
      <c r="D1499" s="35"/>
      <c r="E1499" s="141"/>
      <c r="F1499" s="143"/>
      <c r="L1499" s="133"/>
    </row>
    <row r="1500" spans="1:12" x14ac:dyDescent="0.25">
      <c r="A1500" s="35"/>
      <c r="B1500" s="39"/>
      <c r="C1500" s="35"/>
      <c r="D1500" s="35"/>
      <c r="E1500" s="141"/>
      <c r="F1500" s="143"/>
      <c r="L1500" s="133"/>
    </row>
    <row r="1501" spans="1:12" x14ac:dyDescent="0.25">
      <c r="A1501" s="35"/>
      <c r="B1501" s="39"/>
      <c r="C1501" s="35"/>
      <c r="D1501" s="35"/>
      <c r="E1501" s="141"/>
      <c r="F1501" s="143"/>
      <c r="L1501" s="133"/>
    </row>
    <row r="1502" spans="1:12" x14ac:dyDescent="0.25">
      <c r="A1502" s="35"/>
      <c r="B1502" s="39"/>
      <c r="C1502" s="35"/>
      <c r="D1502" s="35"/>
      <c r="E1502" s="141"/>
      <c r="F1502" s="143"/>
      <c r="L1502" s="133"/>
    </row>
    <row r="1503" spans="1:12" x14ac:dyDescent="0.25">
      <c r="A1503" s="35"/>
      <c r="B1503" s="39"/>
      <c r="C1503" s="35"/>
      <c r="D1503" s="35"/>
      <c r="E1503" s="141"/>
      <c r="F1503" s="143"/>
      <c r="L1503" s="133"/>
    </row>
    <row r="1504" spans="1:12" x14ac:dyDescent="0.25">
      <c r="A1504" s="35"/>
      <c r="B1504" s="39"/>
      <c r="C1504" s="35"/>
      <c r="D1504" s="35"/>
      <c r="E1504" s="141"/>
      <c r="F1504" s="143"/>
      <c r="L1504" s="133"/>
    </row>
    <row r="1505" spans="1:12" x14ac:dyDescent="0.25">
      <c r="A1505" s="35"/>
      <c r="B1505" s="39"/>
      <c r="C1505" s="35"/>
      <c r="D1505" s="35"/>
      <c r="E1505" s="141"/>
      <c r="F1505" s="143"/>
      <c r="L1505" s="133"/>
    </row>
    <row r="1506" spans="1:12" x14ac:dyDescent="0.25">
      <c r="A1506" s="35"/>
      <c r="B1506" s="39"/>
      <c r="C1506" s="35"/>
      <c r="D1506" s="35"/>
      <c r="E1506" s="141"/>
      <c r="F1506" s="143"/>
      <c r="L1506" s="133"/>
    </row>
    <row r="1507" spans="1:12" x14ac:dyDescent="0.25">
      <c r="A1507" s="35"/>
      <c r="B1507" s="39"/>
      <c r="C1507" s="35"/>
      <c r="D1507" s="35"/>
      <c r="E1507" s="141"/>
      <c r="F1507" s="143"/>
      <c r="L1507" s="133"/>
    </row>
    <row r="1508" spans="1:12" x14ac:dyDescent="0.25">
      <c r="A1508" s="35"/>
      <c r="B1508" s="39"/>
      <c r="C1508" s="35"/>
      <c r="D1508" s="35"/>
      <c r="E1508" s="141"/>
      <c r="F1508" s="143"/>
      <c r="L1508" s="133"/>
    </row>
    <row r="1509" spans="1:12" x14ac:dyDescent="0.25">
      <c r="A1509" s="35"/>
      <c r="B1509" s="39"/>
      <c r="C1509" s="35"/>
      <c r="D1509" s="35"/>
      <c r="E1509" s="141"/>
      <c r="F1509" s="143"/>
      <c r="L1509" s="133"/>
    </row>
    <row r="1510" spans="1:12" x14ac:dyDescent="0.25">
      <c r="A1510" s="35"/>
      <c r="B1510" s="39"/>
      <c r="C1510" s="35"/>
      <c r="D1510" s="35"/>
      <c r="E1510" s="141"/>
      <c r="F1510" s="143"/>
      <c r="L1510" s="133"/>
    </row>
    <row r="1511" spans="1:12" x14ac:dyDescent="0.25">
      <c r="A1511" s="35"/>
      <c r="B1511" s="39"/>
      <c r="C1511" s="35"/>
      <c r="D1511" s="35"/>
      <c r="E1511" s="141"/>
      <c r="F1511" s="143"/>
      <c r="L1511" s="133"/>
    </row>
    <row r="1512" spans="1:12" x14ac:dyDescent="0.25">
      <c r="A1512" s="35"/>
      <c r="B1512" s="39"/>
      <c r="C1512" s="35"/>
      <c r="D1512" s="35"/>
      <c r="E1512" s="141"/>
      <c r="F1512" s="143"/>
      <c r="L1512" s="133"/>
    </row>
    <row r="1513" spans="1:12" x14ac:dyDescent="0.25">
      <c r="A1513" s="35"/>
      <c r="B1513" s="39"/>
      <c r="C1513" s="35"/>
      <c r="D1513" s="35"/>
      <c r="E1513" s="141"/>
      <c r="F1513" s="143"/>
      <c r="L1513" s="133"/>
    </row>
    <row r="1514" spans="1:12" x14ac:dyDescent="0.25">
      <c r="A1514" s="35"/>
      <c r="B1514" s="39"/>
      <c r="C1514" s="35"/>
      <c r="D1514" s="35"/>
      <c r="E1514" s="141"/>
      <c r="F1514" s="143"/>
      <c r="L1514" s="133"/>
    </row>
    <row r="1515" spans="1:12" x14ac:dyDescent="0.25">
      <c r="A1515" s="35"/>
      <c r="B1515" s="39"/>
      <c r="C1515" s="35"/>
      <c r="D1515" s="35"/>
      <c r="E1515" s="141"/>
      <c r="F1515" s="143"/>
      <c r="L1515" s="133"/>
    </row>
    <row r="1516" spans="1:12" x14ac:dyDescent="0.25">
      <c r="A1516" s="35"/>
      <c r="B1516" s="39"/>
      <c r="C1516" s="35"/>
      <c r="D1516" s="35"/>
      <c r="E1516" s="141"/>
      <c r="F1516" s="143"/>
      <c r="L1516" s="133"/>
    </row>
    <row r="1517" spans="1:12" x14ac:dyDescent="0.25">
      <c r="A1517" s="35"/>
      <c r="B1517" s="39"/>
      <c r="C1517" s="35"/>
      <c r="D1517" s="35"/>
      <c r="E1517" s="141"/>
      <c r="F1517" s="143"/>
      <c r="L1517" s="133"/>
    </row>
    <row r="1518" spans="1:12" x14ac:dyDescent="0.25">
      <c r="A1518" s="35"/>
      <c r="B1518" s="39"/>
      <c r="C1518" s="35"/>
      <c r="D1518" s="35"/>
      <c r="E1518" s="141"/>
      <c r="F1518" s="143"/>
      <c r="L1518" s="133"/>
    </row>
    <row r="1519" spans="1:12" x14ac:dyDescent="0.25">
      <c r="A1519" s="35"/>
      <c r="B1519" s="39"/>
      <c r="C1519" s="35"/>
      <c r="D1519" s="35"/>
      <c r="E1519" s="141"/>
      <c r="F1519" s="143"/>
      <c r="L1519" s="133"/>
    </row>
    <row r="1520" spans="1:12" x14ac:dyDescent="0.25">
      <c r="A1520" s="35"/>
      <c r="B1520" s="39"/>
      <c r="C1520" s="35"/>
      <c r="D1520" s="35"/>
      <c r="E1520" s="141"/>
      <c r="F1520" s="143"/>
      <c r="L1520" s="133"/>
    </row>
    <row r="1521" spans="1:21" x14ac:dyDescent="0.25">
      <c r="A1521" s="35"/>
      <c r="B1521" s="39"/>
      <c r="C1521" s="35"/>
      <c r="D1521" s="35"/>
      <c r="E1521" s="141"/>
      <c r="F1521" s="143"/>
      <c r="L1521" s="133"/>
    </row>
    <row r="1522" spans="1:21" x14ac:dyDescent="0.25">
      <c r="A1522" s="35"/>
      <c r="B1522" s="39"/>
      <c r="C1522" s="35"/>
      <c r="D1522" s="35"/>
      <c r="E1522" s="141"/>
      <c r="F1522" s="143"/>
      <c r="L1522" s="133"/>
    </row>
    <row r="1523" spans="1:21" x14ac:dyDescent="0.25">
      <c r="A1523" s="35"/>
      <c r="B1523" s="39"/>
      <c r="C1523" s="35"/>
      <c r="D1523" s="35"/>
      <c r="E1523" s="141"/>
      <c r="F1523" s="143"/>
      <c r="L1523" s="133"/>
    </row>
    <row r="1524" spans="1:21" x14ac:dyDescent="0.25">
      <c r="A1524" s="35"/>
      <c r="B1524" s="39"/>
      <c r="C1524" s="35"/>
      <c r="D1524" s="35"/>
      <c r="E1524" s="141"/>
      <c r="F1524" s="143"/>
      <c r="L1524" s="133"/>
    </row>
    <row r="1525" spans="1:21" x14ac:dyDescent="0.25">
      <c r="A1525" s="35"/>
      <c r="B1525" s="39"/>
      <c r="C1525" s="35"/>
      <c r="D1525" s="35"/>
      <c r="E1525" s="141"/>
      <c r="F1525" s="143"/>
      <c r="L1525" s="133"/>
    </row>
    <row r="1526" spans="1:21" x14ac:dyDescent="0.25">
      <c r="A1526" s="35"/>
      <c r="B1526" s="39"/>
      <c r="C1526" s="35"/>
      <c r="D1526" s="35"/>
      <c r="E1526" s="141"/>
      <c r="F1526" s="143"/>
      <c r="L1526" s="133"/>
    </row>
    <row r="1527" spans="1:21" x14ac:dyDescent="0.25">
      <c r="A1527" s="35"/>
      <c r="B1527" s="39"/>
      <c r="C1527" s="35"/>
      <c r="D1527" s="35"/>
      <c r="E1527" s="141"/>
      <c r="F1527" s="143"/>
      <c r="L1527" s="133"/>
    </row>
    <row r="1528" spans="1:21" x14ac:dyDescent="0.25">
      <c r="A1528" s="35"/>
      <c r="B1528" s="39"/>
      <c r="C1528" s="35"/>
      <c r="D1528" s="35"/>
      <c r="E1528" s="141"/>
      <c r="F1528" s="143"/>
      <c r="L1528" s="133">
        <f t="shared" ref="L1528:L1571" si="55">SUM(G1528:K1528)</f>
        <v>0</v>
      </c>
    </row>
    <row r="1529" spans="1:21" s="140" customFormat="1" ht="22.9" customHeight="1" x14ac:dyDescent="0.25">
      <c r="A1529" s="20"/>
      <c r="B1529" s="21" t="s">
        <v>124</v>
      </c>
      <c r="C1529" s="20"/>
      <c r="D1529" s="20"/>
      <c r="E1529" s="22"/>
      <c r="F1529" s="23"/>
      <c r="G1529" s="139"/>
      <c r="H1529" s="139"/>
      <c r="I1529" s="139"/>
      <c r="J1529" s="139"/>
      <c r="K1529" s="139"/>
      <c r="L1529" s="133">
        <f t="shared" si="55"/>
        <v>0</v>
      </c>
      <c r="M1529" s="139"/>
      <c r="N1529" s="139"/>
      <c r="O1529" s="139"/>
      <c r="P1529" s="139"/>
      <c r="Q1529" s="139"/>
      <c r="R1529" s="139"/>
      <c r="S1529" s="139"/>
      <c r="T1529" s="139"/>
      <c r="U1529" s="139"/>
    </row>
    <row r="1530" spans="1:21" x14ac:dyDescent="0.25">
      <c r="A1530" s="45"/>
      <c r="B1530" s="46"/>
      <c r="C1530" s="45"/>
      <c r="D1530" s="45"/>
      <c r="E1530" s="47"/>
      <c r="F1530" s="47"/>
      <c r="L1530" s="133">
        <f t="shared" si="55"/>
        <v>0</v>
      </c>
    </row>
    <row r="1531" spans="1:21" s="140" customFormat="1" x14ac:dyDescent="0.25">
      <c r="A1531" s="452"/>
      <c r="B1531" s="11"/>
      <c r="C1531" s="10"/>
      <c r="D1531" s="10"/>
      <c r="E1531" s="12"/>
      <c r="F1531" s="12"/>
      <c r="G1531" s="139"/>
      <c r="H1531" s="139"/>
      <c r="I1531" s="139"/>
      <c r="J1531" s="139"/>
      <c r="K1531" s="139"/>
      <c r="L1531" s="133">
        <f>SUM(G1531:K1531)</f>
        <v>0</v>
      </c>
      <c r="M1531" s="139"/>
      <c r="N1531" s="139"/>
      <c r="O1531" s="139"/>
      <c r="P1531" s="139"/>
      <c r="Q1531" s="139"/>
      <c r="R1531" s="139"/>
      <c r="S1531" s="139"/>
      <c r="T1531" s="139"/>
      <c r="U1531" s="139"/>
    </row>
    <row r="1532" spans="1:21" x14ac:dyDescent="0.25">
      <c r="A1532" s="35"/>
      <c r="B1532" s="36" t="s">
        <v>985</v>
      </c>
      <c r="C1532" s="35"/>
      <c r="D1532" s="35"/>
      <c r="E1532" s="131"/>
      <c r="F1532" s="143"/>
      <c r="L1532" s="133">
        <f t="shared" si="55"/>
        <v>0</v>
      </c>
    </row>
    <row r="1533" spans="1:21" x14ac:dyDescent="0.25">
      <c r="A1533" s="35"/>
      <c r="B1533" s="39"/>
      <c r="C1533" s="35"/>
      <c r="D1533" s="35"/>
      <c r="E1533" s="131"/>
      <c r="F1533" s="143"/>
      <c r="L1533" s="133">
        <f t="shared" si="55"/>
        <v>0</v>
      </c>
    </row>
    <row r="1534" spans="1:21" x14ac:dyDescent="0.25">
      <c r="A1534" s="35"/>
      <c r="B1534" s="36" t="s">
        <v>437</v>
      </c>
      <c r="C1534" s="35"/>
      <c r="D1534" s="35"/>
      <c r="E1534" s="131"/>
      <c r="F1534" s="143"/>
      <c r="L1534" s="133">
        <f t="shared" si="55"/>
        <v>0</v>
      </c>
    </row>
    <row r="1535" spans="1:21" x14ac:dyDescent="0.25">
      <c r="A1535" s="35"/>
      <c r="B1535" s="39"/>
      <c r="C1535" s="35"/>
      <c r="D1535" s="35"/>
      <c r="E1535" s="131"/>
      <c r="F1535" s="143"/>
      <c r="L1535" s="133">
        <f t="shared" si="55"/>
        <v>0</v>
      </c>
    </row>
    <row r="1536" spans="1:21" x14ac:dyDescent="0.25">
      <c r="A1536" s="35"/>
      <c r="B1536" s="36" t="s">
        <v>105</v>
      </c>
      <c r="C1536" s="35"/>
      <c r="D1536" s="35"/>
      <c r="E1536" s="131"/>
      <c r="F1536" s="132"/>
      <c r="L1536" s="133">
        <f t="shared" si="55"/>
        <v>0</v>
      </c>
    </row>
    <row r="1537" spans="1:12" x14ac:dyDescent="0.25">
      <c r="A1537" s="35"/>
      <c r="B1537" s="36"/>
      <c r="C1537" s="35"/>
      <c r="D1537" s="35"/>
      <c r="E1537" s="131"/>
      <c r="F1537" s="132"/>
      <c r="L1537" s="133">
        <f t="shared" si="55"/>
        <v>0</v>
      </c>
    </row>
    <row r="1538" spans="1:12" ht="57" x14ac:dyDescent="0.25">
      <c r="A1538" s="35"/>
      <c r="B1538" s="34" t="s">
        <v>126</v>
      </c>
      <c r="C1538" s="35"/>
      <c r="D1538" s="35"/>
      <c r="E1538" s="131"/>
      <c r="F1538" s="132"/>
      <c r="L1538" s="133">
        <f t="shared" si="55"/>
        <v>0</v>
      </c>
    </row>
    <row r="1539" spans="1:12" x14ac:dyDescent="0.25">
      <c r="A1539" s="35"/>
      <c r="B1539" s="34"/>
      <c r="C1539" s="35"/>
      <c r="D1539" s="35"/>
      <c r="E1539" s="131"/>
      <c r="F1539" s="132"/>
      <c r="L1539" s="133">
        <f t="shared" si="55"/>
        <v>0</v>
      </c>
    </row>
    <row r="1540" spans="1:12" x14ac:dyDescent="0.25">
      <c r="A1540" s="35">
        <v>17</v>
      </c>
      <c r="B1540" s="36" t="s">
        <v>468</v>
      </c>
      <c r="C1540" s="35" t="s">
        <v>153</v>
      </c>
      <c r="D1540" s="35"/>
      <c r="E1540" s="131"/>
      <c r="F1540" s="132"/>
      <c r="L1540" s="133">
        <f t="shared" si="55"/>
        <v>0</v>
      </c>
    </row>
    <row r="1541" spans="1:12" x14ac:dyDescent="0.25">
      <c r="A1541" s="35"/>
      <c r="B1541" s="36"/>
      <c r="C1541" s="35"/>
      <c r="D1541" s="35"/>
      <c r="E1541" s="131"/>
      <c r="F1541" s="132"/>
      <c r="L1541" s="133">
        <f t="shared" si="55"/>
        <v>0</v>
      </c>
    </row>
    <row r="1542" spans="1:12" x14ac:dyDescent="0.25">
      <c r="A1542" s="35" t="s">
        <v>1251</v>
      </c>
      <c r="B1542" s="36" t="s">
        <v>469</v>
      </c>
      <c r="C1542" s="35" t="s">
        <v>153</v>
      </c>
      <c r="D1542" s="35"/>
      <c r="E1542" s="131"/>
      <c r="F1542" s="132"/>
      <c r="L1542" s="133">
        <f t="shared" si="55"/>
        <v>0</v>
      </c>
    </row>
    <row r="1543" spans="1:12" x14ac:dyDescent="0.25">
      <c r="A1543" s="35"/>
      <c r="B1543" s="36"/>
      <c r="C1543" s="35"/>
      <c r="D1543" s="35"/>
      <c r="E1543" s="131"/>
      <c r="F1543" s="132"/>
      <c r="L1543" s="133">
        <f t="shared" si="55"/>
        <v>0</v>
      </c>
    </row>
    <row r="1544" spans="1:12" ht="42.75" x14ac:dyDescent="0.25">
      <c r="A1544" s="35" t="s">
        <v>1252</v>
      </c>
      <c r="B1544" s="34" t="s">
        <v>470</v>
      </c>
      <c r="C1544" s="35" t="s">
        <v>471</v>
      </c>
      <c r="D1544" s="35">
        <v>108</v>
      </c>
      <c r="E1544" s="131"/>
      <c r="F1544" s="132"/>
      <c r="I1544" s="43">
        <f>175*0.6+5*0.6</f>
        <v>108</v>
      </c>
      <c r="L1544" s="133">
        <f t="shared" si="55"/>
        <v>108</v>
      </c>
    </row>
    <row r="1545" spans="1:12" x14ac:dyDescent="0.25">
      <c r="A1545" s="35"/>
      <c r="B1545" s="34"/>
      <c r="C1545" s="35"/>
      <c r="D1545" s="35"/>
      <c r="E1545" s="131"/>
      <c r="F1545" s="132"/>
      <c r="L1545" s="133">
        <f t="shared" si="55"/>
        <v>0</v>
      </c>
    </row>
    <row r="1546" spans="1:12" x14ac:dyDescent="0.25">
      <c r="A1546" s="35" t="s">
        <v>1253</v>
      </c>
      <c r="B1546" s="36" t="s">
        <v>472</v>
      </c>
      <c r="C1546" s="35" t="s">
        <v>153</v>
      </c>
      <c r="D1546" s="35"/>
      <c r="E1546" s="131"/>
      <c r="F1546" s="132"/>
      <c r="L1546" s="133">
        <f t="shared" si="55"/>
        <v>0</v>
      </c>
    </row>
    <row r="1547" spans="1:12" x14ac:dyDescent="0.25">
      <c r="A1547" s="35"/>
      <c r="B1547" s="36"/>
      <c r="C1547" s="35"/>
      <c r="D1547" s="35"/>
      <c r="E1547" s="131"/>
      <c r="F1547" s="132"/>
      <c r="L1547" s="133">
        <f t="shared" si="55"/>
        <v>0</v>
      </c>
    </row>
    <row r="1548" spans="1:12" x14ac:dyDescent="0.25">
      <c r="A1548" s="35" t="s">
        <v>1254</v>
      </c>
      <c r="B1548" s="34" t="s">
        <v>473</v>
      </c>
      <c r="C1548" s="35" t="s">
        <v>471</v>
      </c>
      <c r="D1548" s="35">
        <v>5</v>
      </c>
      <c r="E1548" s="131"/>
      <c r="F1548" s="132"/>
      <c r="I1548" s="43">
        <v>5</v>
      </c>
      <c r="L1548" s="133">
        <f t="shared" si="55"/>
        <v>5</v>
      </c>
    </row>
    <row r="1549" spans="1:12" x14ac:dyDescent="0.25">
      <c r="A1549" s="35"/>
      <c r="B1549" s="34"/>
      <c r="C1549" s="35"/>
      <c r="D1549" s="35"/>
      <c r="E1549" s="131"/>
      <c r="F1549" s="132"/>
      <c r="L1549" s="133">
        <f t="shared" si="55"/>
        <v>0</v>
      </c>
    </row>
    <row r="1550" spans="1:12" x14ac:dyDescent="0.25">
      <c r="A1550" s="35" t="s">
        <v>1255</v>
      </c>
      <c r="B1550" s="34" t="s">
        <v>474</v>
      </c>
      <c r="C1550" s="35" t="s">
        <v>471</v>
      </c>
      <c r="D1550" s="35">
        <v>2</v>
      </c>
      <c r="E1550" s="131"/>
      <c r="F1550" s="132"/>
      <c r="I1550" s="43">
        <v>2</v>
      </c>
      <c r="L1550" s="133">
        <f t="shared" si="55"/>
        <v>2</v>
      </c>
    </row>
    <row r="1551" spans="1:12" x14ac:dyDescent="0.25">
      <c r="A1551" s="35"/>
      <c r="B1551" s="34"/>
      <c r="C1551" s="35"/>
      <c r="D1551" s="35"/>
      <c r="E1551" s="131"/>
      <c r="F1551" s="132"/>
      <c r="L1551" s="133">
        <f t="shared" si="55"/>
        <v>0</v>
      </c>
    </row>
    <row r="1552" spans="1:12" x14ac:dyDescent="0.25">
      <c r="A1552" s="35" t="s">
        <v>1256</v>
      </c>
      <c r="B1552" s="36" t="s">
        <v>475</v>
      </c>
      <c r="C1552" s="35" t="s">
        <v>153</v>
      </c>
      <c r="D1552" s="35"/>
      <c r="E1552" s="131"/>
      <c r="F1552" s="132"/>
      <c r="L1552" s="133">
        <f t="shared" si="55"/>
        <v>0</v>
      </c>
    </row>
    <row r="1553" spans="1:12" x14ac:dyDescent="0.25">
      <c r="A1553" s="35"/>
      <c r="B1553" s="36"/>
      <c r="C1553" s="35"/>
      <c r="D1553" s="35"/>
      <c r="E1553" s="131"/>
      <c r="F1553" s="132"/>
      <c r="L1553" s="133">
        <f t="shared" si="55"/>
        <v>0</v>
      </c>
    </row>
    <row r="1554" spans="1:12" ht="28.5" x14ac:dyDescent="0.25">
      <c r="A1554" s="35" t="s">
        <v>1257</v>
      </c>
      <c r="B1554" s="34" t="s">
        <v>377</v>
      </c>
      <c r="C1554" s="35" t="s">
        <v>471</v>
      </c>
      <c r="D1554" s="35">
        <v>108</v>
      </c>
      <c r="E1554" s="131"/>
      <c r="F1554" s="132"/>
      <c r="I1554" s="43">
        <f>I1544</f>
        <v>108</v>
      </c>
      <c r="L1554" s="133">
        <f t="shared" si="55"/>
        <v>108</v>
      </c>
    </row>
    <row r="1555" spans="1:12" x14ac:dyDescent="0.25">
      <c r="A1555" s="35"/>
      <c r="B1555" s="34"/>
      <c r="C1555" s="35"/>
      <c r="D1555" s="35"/>
      <c r="E1555" s="131"/>
      <c r="F1555" s="132"/>
      <c r="L1555" s="133">
        <f t="shared" si="55"/>
        <v>0</v>
      </c>
    </row>
    <row r="1556" spans="1:12" x14ac:dyDescent="0.25">
      <c r="A1556" s="35" t="s">
        <v>1258</v>
      </c>
      <c r="B1556" s="36" t="s">
        <v>379</v>
      </c>
      <c r="C1556" s="35" t="s">
        <v>153</v>
      </c>
      <c r="D1556" s="35"/>
      <c r="E1556" s="131"/>
      <c r="F1556" s="132"/>
      <c r="L1556" s="133">
        <f t="shared" si="55"/>
        <v>0</v>
      </c>
    </row>
    <row r="1557" spans="1:12" x14ac:dyDescent="0.25">
      <c r="A1557" s="35"/>
      <c r="B1557" s="36"/>
      <c r="C1557" s="35"/>
      <c r="D1557" s="35"/>
      <c r="E1557" s="131"/>
      <c r="F1557" s="132"/>
      <c r="L1557" s="133">
        <f t="shared" si="55"/>
        <v>0</v>
      </c>
    </row>
    <row r="1558" spans="1:12" x14ac:dyDescent="0.25">
      <c r="A1558" s="35" t="s">
        <v>1259</v>
      </c>
      <c r="B1558" s="34" t="s">
        <v>476</v>
      </c>
      <c r="C1558" s="35" t="s">
        <v>127</v>
      </c>
      <c r="D1558" s="35">
        <v>1</v>
      </c>
      <c r="E1558" s="131"/>
      <c r="F1558" s="132"/>
      <c r="I1558" s="43">
        <v>1</v>
      </c>
      <c r="L1558" s="133">
        <f t="shared" si="55"/>
        <v>1</v>
      </c>
    </row>
    <row r="1559" spans="1:12" x14ac:dyDescent="0.25">
      <c r="A1559" s="35"/>
      <c r="B1559" s="34"/>
      <c r="C1559" s="35"/>
      <c r="D1559" s="35"/>
      <c r="E1559" s="131"/>
      <c r="F1559" s="132"/>
      <c r="L1559" s="133">
        <f t="shared" si="55"/>
        <v>0</v>
      </c>
    </row>
    <row r="1560" spans="1:12" ht="30" x14ac:dyDescent="0.25">
      <c r="A1560" s="35" t="s">
        <v>1260</v>
      </c>
      <c r="B1560" s="36" t="s">
        <v>477</v>
      </c>
      <c r="C1560" s="35" t="s">
        <v>153</v>
      </c>
      <c r="D1560" s="35"/>
      <c r="E1560" s="131"/>
      <c r="F1560" s="132"/>
      <c r="L1560" s="133">
        <f t="shared" si="55"/>
        <v>0</v>
      </c>
    </row>
    <row r="1561" spans="1:12" x14ac:dyDescent="0.25">
      <c r="A1561" s="35"/>
      <c r="B1561" s="36"/>
      <c r="C1561" s="35"/>
      <c r="D1561" s="35"/>
      <c r="E1561" s="131"/>
      <c r="F1561" s="132"/>
      <c r="L1561" s="133">
        <f t="shared" si="55"/>
        <v>0</v>
      </c>
    </row>
    <row r="1562" spans="1:12" ht="28.5" x14ac:dyDescent="0.25">
      <c r="A1562" s="35" t="s">
        <v>1261</v>
      </c>
      <c r="B1562" s="34" t="s">
        <v>478</v>
      </c>
      <c r="C1562" s="35" t="s">
        <v>471</v>
      </c>
      <c r="D1562" s="35">
        <v>10</v>
      </c>
      <c r="E1562" s="131"/>
      <c r="F1562" s="132"/>
      <c r="I1562" s="43">
        <v>10</v>
      </c>
      <c r="L1562" s="133">
        <f t="shared" si="55"/>
        <v>10</v>
      </c>
    </row>
    <row r="1563" spans="1:12" x14ac:dyDescent="0.25">
      <c r="A1563" s="35"/>
      <c r="B1563" s="34"/>
      <c r="C1563" s="35"/>
      <c r="D1563" s="35"/>
      <c r="E1563" s="131"/>
      <c r="F1563" s="132"/>
      <c r="L1563" s="133">
        <f t="shared" si="55"/>
        <v>0</v>
      </c>
    </row>
    <row r="1564" spans="1:12" ht="30" x14ac:dyDescent="0.25">
      <c r="A1564" s="35" t="s">
        <v>1262</v>
      </c>
      <c r="B1564" s="36" t="s">
        <v>479</v>
      </c>
      <c r="C1564" s="35" t="s">
        <v>153</v>
      </c>
      <c r="D1564" s="35"/>
      <c r="E1564" s="131"/>
      <c r="F1564" s="132"/>
      <c r="L1564" s="133">
        <f t="shared" si="55"/>
        <v>0</v>
      </c>
    </row>
    <row r="1565" spans="1:12" x14ac:dyDescent="0.25">
      <c r="A1565" s="35"/>
      <c r="B1565" s="36"/>
      <c r="C1565" s="35"/>
      <c r="D1565" s="35"/>
      <c r="E1565" s="131"/>
      <c r="F1565" s="132"/>
      <c r="L1565" s="133">
        <f t="shared" si="55"/>
        <v>0</v>
      </c>
    </row>
    <row r="1566" spans="1:12" ht="28.5" x14ac:dyDescent="0.25">
      <c r="A1566" s="35" t="s">
        <v>1263</v>
      </c>
      <c r="B1566" s="34" t="s">
        <v>610</v>
      </c>
      <c r="C1566" s="35" t="s">
        <v>471</v>
      </c>
      <c r="D1566" s="35">
        <v>108</v>
      </c>
      <c r="E1566" s="131"/>
      <c r="F1566" s="132"/>
      <c r="I1566" s="43">
        <f>I1544-I1562</f>
        <v>98</v>
      </c>
      <c r="L1566" s="133">
        <f t="shared" si="55"/>
        <v>98</v>
      </c>
    </row>
    <row r="1567" spans="1:12" x14ac:dyDescent="0.25">
      <c r="A1567" s="35"/>
      <c r="B1567" s="34"/>
      <c r="C1567" s="35"/>
      <c r="D1567" s="35"/>
      <c r="E1567" s="131"/>
      <c r="F1567" s="132"/>
      <c r="L1567" s="133">
        <f t="shared" si="55"/>
        <v>0</v>
      </c>
    </row>
    <row r="1568" spans="1:12" x14ac:dyDescent="0.25">
      <c r="A1568" s="35" t="s">
        <v>1264</v>
      </c>
      <c r="B1568" s="36" t="s">
        <v>480</v>
      </c>
      <c r="C1568" s="35" t="s">
        <v>153</v>
      </c>
      <c r="D1568" s="35"/>
      <c r="E1568" s="131"/>
      <c r="F1568" s="132"/>
      <c r="L1568" s="133">
        <f t="shared" si="55"/>
        <v>0</v>
      </c>
    </row>
    <row r="1569" spans="1:21" x14ac:dyDescent="0.25">
      <c r="A1569" s="35"/>
      <c r="B1569" s="36"/>
      <c r="C1569" s="35"/>
      <c r="D1569" s="35"/>
      <c r="E1569" s="131"/>
      <c r="F1569" s="132"/>
      <c r="L1569" s="133">
        <f t="shared" si="55"/>
        <v>0</v>
      </c>
    </row>
    <row r="1570" spans="1:21" ht="28.5" x14ac:dyDescent="0.25">
      <c r="A1570" s="35" t="s">
        <v>1265</v>
      </c>
      <c r="B1570" s="34" t="s">
        <v>481</v>
      </c>
      <c r="C1570" s="35" t="s">
        <v>471</v>
      </c>
      <c r="D1570" s="35">
        <v>26</v>
      </c>
      <c r="E1570" s="131"/>
      <c r="F1570" s="132"/>
      <c r="I1570" s="43">
        <v>26</v>
      </c>
      <c r="L1570" s="133">
        <f t="shared" si="55"/>
        <v>26</v>
      </c>
    </row>
    <row r="1571" spans="1:21" x14ac:dyDescent="0.25">
      <c r="A1571" s="35"/>
      <c r="B1571" s="34"/>
      <c r="C1571" s="35"/>
      <c r="D1571" s="35"/>
      <c r="E1571" s="131"/>
      <c r="F1571" s="132"/>
      <c r="L1571" s="133">
        <f t="shared" si="55"/>
        <v>0</v>
      </c>
    </row>
    <row r="1572" spans="1:21" x14ac:dyDescent="0.25">
      <c r="A1572" s="35"/>
      <c r="B1572" s="34"/>
      <c r="C1572" s="35"/>
      <c r="D1572" s="35"/>
      <c r="E1572" s="131"/>
      <c r="F1572" s="132"/>
      <c r="L1572" s="133"/>
    </row>
    <row r="1573" spans="1:21" x14ac:dyDescent="0.25">
      <c r="A1573" s="35"/>
      <c r="B1573" s="34"/>
      <c r="C1573" s="35"/>
      <c r="D1573" s="35"/>
      <c r="E1573" s="131"/>
      <c r="F1573" s="132"/>
      <c r="L1573" s="133"/>
    </row>
    <row r="1574" spans="1:21" x14ac:dyDescent="0.25">
      <c r="A1574" s="35"/>
      <c r="B1574" s="34"/>
      <c r="C1574" s="35"/>
      <c r="D1574" s="35"/>
      <c r="E1574" s="131"/>
      <c r="F1574" s="132"/>
      <c r="L1574" s="133"/>
    </row>
    <row r="1575" spans="1:21" x14ac:dyDescent="0.25">
      <c r="A1575" s="35"/>
      <c r="B1575" s="34"/>
      <c r="C1575" s="35"/>
      <c r="D1575" s="35"/>
      <c r="E1575" s="131"/>
      <c r="F1575" s="132"/>
      <c r="L1575" s="133"/>
    </row>
    <row r="1576" spans="1:21" x14ac:dyDescent="0.25">
      <c r="A1576" s="35"/>
      <c r="B1576" s="34"/>
      <c r="C1576" s="35"/>
      <c r="D1576" s="35"/>
      <c r="E1576" s="131"/>
      <c r="F1576" s="132"/>
      <c r="L1576" s="133"/>
    </row>
    <row r="1577" spans="1:21" x14ac:dyDescent="0.25">
      <c r="A1577" s="35"/>
      <c r="B1577" s="34"/>
      <c r="C1577" s="35"/>
      <c r="D1577" s="35"/>
      <c r="E1577" s="131"/>
      <c r="F1577" s="132"/>
      <c r="L1577" s="133"/>
    </row>
    <row r="1578" spans="1:21" x14ac:dyDescent="0.25">
      <c r="A1578" s="35"/>
      <c r="B1578" s="34"/>
      <c r="C1578" s="35"/>
      <c r="D1578" s="35"/>
      <c r="E1578" s="131"/>
      <c r="F1578" s="132"/>
      <c r="L1578" s="133"/>
    </row>
    <row r="1579" spans="1:21" x14ac:dyDescent="0.25">
      <c r="A1579" s="35"/>
      <c r="B1579" s="34"/>
      <c r="C1579" s="35"/>
      <c r="D1579" s="35"/>
      <c r="E1579" s="131"/>
      <c r="F1579" s="132"/>
      <c r="L1579" s="133"/>
    </row>
    <row r="1580" spans="1:21" x14ac:dyDescent="0.25">
      <c r="A1580" s="35"/>
      <c r="B1580" s="34"/>
      <c r="C1580" s="35"/>
      <c r="D1580" s="35"/>
      <c r="E1580" s="131"/>
      <c r="F1580" s="132"/>
      <c r="L1580" s="133"/>
    </row>
    <row r="1581" spans="1:21" x14ac:dyDescent="0.25">
      <c r="A1581" s="35"/>
      <c r="B1581" s="34"/>
      <c r="C1581" s="35"/>
      <c r="D1581" s="35"/>
      <c r="E1581" s="131"/>
      <c r="F1581" s="132"/>
      <c r="L1581" s="133"/>
    </row>
    <row r="1582" spans="1:21" x14ac:dyDescent="0.25">
      <c r="A1582" s="35"/>
      <c r="B1582" s="34"/>
      <c r="C1582" s="35"/>
      <c r="D1582" s="35"/>
      <c r="E1582" s="131"/>
      <c r="F1582" s="132"/>
      <c r="L1582" s="133"/>
    </row>
    <row r="1583" spans="1:21" x14ac:dyDescent="0.25">
      <c r="A1583" s="35"/>
      <c r="B1583" s="34"/>
      <c r="C1583" s="35"/>
      <c r="D1583" s="35"/>
      <c r="E1583" s="131"/>
      <c r="F1583" s="132"/>
      <c r="L1583" s="133"/>
    </row>
    <row r="1584" spans="1:21" s="140" customFormat="1" x14ac:dyDescent="0.25">
      <c r="A1584" s="10"/>
      <c r="B1584" s="11" t="s">
        <v>54</v>
      </c>
      <c r="C1584" s="10"/>
      <c r="D1584" s="10"/>
      <c r="E1584" s="12"/>
      <c r="F1584" s="12"/>
      <c r="G1584" s="139"/>
      <c r="H1584" s="139"/>
      <c r="I1584" s="139"/>
      <c r="J1584" s="139"/>
      <c r="K1584" s="139"/>
      <c r="L1584" s="133">
        <f>SUM(G1584:K1584)</f>
        <v>0</v>
      </c>
      <c r="M1584" s="139"/>
      <c r="N1584" s="139"/>
      <c r="O1584" s="139"/>
      <c r="P1584" s="139"/>
      <c r="Q1584" s="139"/>
      <c r="R1584" s="139"/>
      <c r="S1584" s="139"/>
      <c r="T1584" s="139"/>
      <c r="U1584" s="139"/>
    </row>
    <row r="1585" spans="1:21" s="140" customFormat="1" ht="23.65" customHeight="1" x14ac:dyDescent="0.25">
      <c r="A1585" s="13"/>
      <c r="B1585" s="14" t="s">
        <v>115</v>
      </c>
      <c r="C1585" s="13"/>
      <c r="D1585" s="13"/>
      <c r="E1585" s="15"/>
      <c r="F1585" s="16"/>
      <c r="G1585" s="139"/>
      <c r="H1585" s="139"/>
      <c r="I1585" s="139"/>
      <c r="J1585" s="139"/>
      <c r="K1585" s="139"/>
      <c r="L1585" s="133">
        <f>SUM(G1585:K1585)</f>
        <v>0</v>
      </c>
      <c r="M1585" s="139"/>
      <c r="N1585" s="139"/>
      <c r="O1585" s="139"/>
      <c r="P1585" s="139"/>
      <c r="Q1585" s="139"/>
      <c r="R1585" s="139"/>
      <c r="S1585" s="139"/>
      <c r="T1585" s="139"/>
      <c r="U1585" s="139"/>
    </row>
    <row r="1586" spans="1:21" s="140" customFormat="1" x14ac:dyDescent="0.25">
      <c r="A1586" s="45"/>
      <c r="B1586" s="46"/>
      <c r="C1586" s="45"/>
      <c r="D1586" s="45"/>
      <c r="E1586" s="47"/>
      <c r="F1586" s="47"/>
      <c r="G1586" s="139"/>
      <c r="H1586" s="139"/>
      <c r="I1586" s="139"/>
      <c r="J1586" s="139"/>
      <c r="K1586" s="139"/>
      <c r="L1586" s="133">
        <f>SUM(G1586:K1586)</f>
        <v>0</v>
      </c>
      <c r="M1586" s="139"/>
      <c r="N1586" s="139"/>
      <c r="O1586" s="139"/>
      <c r="P1586" s="139"/>
      <c r="Q1586" s="139"/>
      <c r="R1586" s="139"/>
      <c r="S1586" s="139"/>
      <c r="T1586" s="139"/>
      <c r="U1586" s="139"/>
    </row>
    <row r="1587" spans="1:21" s="140" customFormat="1" x14ac:dyDescent="0.25">
      <c r="A1587" s="452"/>
      <c r="B1587" s="11"/>
      <c r="C1587" s="10"/>
      <c r="D1587" s="10"/>
      <c r="E1587" s="12"/>
      <c r="F1587" s="12"/>
      <c r="G1587" s="139"/>
      <c r="H1587" s="139"/>
      <c r="I1587" s="139"/>
      <c r="J1587" s="139"/>
      <c r="K1587" s="139"/>
      <c r="L1587" s="133">
        <f>SUM(G1587:K1587)</f>
        <v>0</v>
      </c>
      <c r="M1587" s="139"/>
      <c r="N1587" s="139"/>
      <c r="O1587" s="139"/>
      <c r="P1587" s="139"/>
      <c r="Q1587" s="139"/>
      <c r="R1587" s="139"/>
      <c r="S1587" s="139"/>
      <c r="T1587" s="139"/>
      <c r="U1587" s="139"/>
    </row>
    <row r="1588" spans="1:21" s="140" customFormat="1" ht="22.15" customHeight="1" x14ac:dyDescent="0.25">
      <c r="A1588" s="20"/>
      <c r="B1588" s="21" t="s">
        <v>116</v>
      </c>
      <c r="C1588" s="20"/>
      <c r="D1588" s="20"/>
      <c r="E1588" s="22"/>
      <c r="F1588" s="23"/>
      <c r="G1588" s="139"/>
      <c r="H1588" s="139"/>
      <c r="I1588" s="139"/>
      <c r="J1588" s="139"/>
      <c r="K1588" s="139"/>
      <c r="L1588" s="133">
        <f>SUM(G1588:K1588)</f>
        <v>0</v>
      </c>
      <c r="M1588" s="139"/>
      <c r="N1588" s="139"/>
      <c r="O1588" s="139"/>
      <c r="P1588" s="139"/>
      <c r="Q1588" s="139"/>
      <c r="R1588" s="139"/>
      <c r="S1588" s="139"/>
      <c r="T1588" s="139"/>
      <c r="U1588" s="139"/>
    </row>
    <row r="1589" spans="1:21" s="140" customFormat="1" ht="15.4" customHeight="1" x14ac:dyDescent="0.25">
      <c r="A1589" s="25"/>
      <c r="B1589" s="27"/>
      <c r="C1589" s="25"/>
      <c r="D1589" s="25"/>
      <c r="E1589" s="26"/>
      <c r="F1589" s="28"/>
      <c r="G1589" s="139"/>
      <c r="H1589" s="139"/>
      <c r="I1589" s="139"/>
      <c r="J1589" s="139"/>
      <c r="K1589" s="139"/>
      <c r="L1589" s="133"/>
      <c r="M1589" s="139"/>
      <c r="N1589" s="139"/>
      <c r="O1589" s="139"/>
      <c r="P1589" s="139"/>
      <c r="Q1589" s="139"/>
      <c r="R1589" s="139"/>
      <c r="S1589" s="139"/>
      <c r="T1589" s="139"/>
      <c r="U1589" s="139"/>
    </row>
    <row r="1590" spans="1:21" ht="16.5" x14ac:dyDescent="0.25">
      <c r="A1590" s="35" t="s">
        <v>1266</v>
      </c>
      <c r="B1590" s="36" t="s">
        <v>482</v>
      </c>
      <c r="C1590" s="38" t="s">
        <v>153</v>
      </c>
      <c r="D1590" s="35"/>
      <c r="E1590" s="131"/>
      <c r="F1590" s="132"/>
      <c r="L1590" s="133">
        <f t="shared" ref="L1590:L1625" si="56">SUM(G1590:K1590)</f>
        <v>0</v>
      </c>
    </row>
    <row r="1591" spans="1:21" ht="16.5" x14ac:dyDescent="0.25">
      <c r="A1591" s="35"/>
      <c r="B1591" s="36"/>
      <c r="C1591" s="38"/>
      <c r="D1591" s="35"/>
      <c r="E1591" s="131"/>
      <c r="F1591" s="132"/>
      <c r="L1591" s="133">
        <f t="shared" si="56"/>
        <v>0</v>
      </c>
    </row>
    <row r="1592" spans="1:21" ht="42.75" x14ac:dyDescent="0.25">
      <c r="A1592" s="35" t="s">
        <v>1267</v>
      </c>
      <c r="B1592" s="34" t="s">
        <v>612</v>
      </c>
      <c r="C1592" s="35" t="s">
        <v>154</v>
      </c>
      <c r="D1592" s="35">
        <v>108</v>
      </c>
      <c r="E1592" s="131"/>
      <c r="F1592" s="132"/>
      <c r="I1592" s="43">
        <f>175+5</f>
        <v>180</v>
      </c>
      <c r="L1592" s="133">
        <f t="shared" si="56"/>
        <v>180</v>
      </c>
    </row>
    <row r="1593" spans="1:21" x14ac:dyDescent="0.25">
      <c r="A1593" s="35"/>
      <c r="B1593" s="34"/>
      <c r="C1593" s="35"/>
      <c r="D1593" s="35"/>
      <c r="E1593" s="131"/>
      <c r="F1593" s="132"/>
      <c r="L1593" s="133">
        <f t="shared" si="56"/>
        <v>0</v>
      </c>
    </row>
    <row r="1594" spans="1:21" ht="16.5" x14ac:dyDescent="0.25">
      <c r="A1594" s="35" t="s">
        <v>1268</v>
      </c>
      <c r="B1594" s="36" t="s">
        <v>483</v>
      </c>
      <c r="C1594" s="38"/>
      <c r="D1594" s="35"/>
      <c r="E1594" s="131"/>
      <c r="F1594" s="132"/>
      <c r="L1594" s="133">
        <f t="shared" si="56"/>
        <v>0</v>
      </c>
    </row>
    <row r="1595" spans="1:21" x14ac:dyDescent="0.25">
      <c r="A1595" s="35"/>
      <c r="B1595" s="34"/>
      <c r="C1595" s="35"/>
      <c r="D1595" s="35"/>
      <c r="E1595" s="131"/>
      <c r="F1595" s="132"/>
      <c r="L1595" s="133">
        <f t="shared" si="56"/>
        <v>0</v>
      </c>
    </row>
    <row r="1596" spans="1:21" ht="52.5" customHeight="1" x14ac:dyDescent="0.25">
      <c r="A1596" s="35" t="s">
        <v>1269</v>
      </c>
      <c r="B1596" s="36" t="s">
        <v>484</v>
      </c>
      <c r="C1596" s="38"/>
      <c r="D1596" s="35"/>
      <c r="E1596" s="131"/>
      <c r="F1596" s="132"/>
      <c r="L1596" s="133">
        <f t="shared" si="56"/>
        <v>0</v>
      </c>
    </row>
    <row r="1597" spans="1:21" x14ac:dyDescent="0.25">
      <c r="A1597" s="35"/>
      <c r="B1597" s="34"/>
      <c r="C1597" s="35"/>
      <c r="D1597" s="35"/>
      <c r="E1597" s="131"/>
      <c r="F1597" s="132"/>
      <c r="L1597" s="133">
        <f t="shared" si="56"/>
        <v>0</v>
      </c>
    </row>
    <row r="1598" spans="1:21" x14ac:dyDescent="0.25">
      <c r="A1598" s="35" t="s">
        <v>1270</v>
      </c>
      <c r="B1598" s="34" t="s">
        <v>485</v>
      </c>
      <c r="C1598" s="35" t="s">
        <v>154</v>
      </c>
      <c r="D1598" s="35">
        <v>180</v>
      </c>
      <c r="E1598" s="131"/>
      <c r="F1598" s="132"/>
      <c r="I1598" s="43">
        <f>I1592</f>
        <v>180</v>
      </c>
      <c r="L1598" s="133">
        <f t="shared" si="56"/>
        <v>180</v>
      </c>
    </row>
    <row r="1599" spans="1:21" x14ac:dyDescent="0.25">
      <c r="A1599" s="35"/>
      <c r="B1599" s="34"/>
      <c r="C1599" s="35"/>
      <c r="D1599" s="35"/>
      <c r="E1599" s="131"/>
      <c r="F1599" s="132"/>
      <c r="L1599" s="133">
        <f t="shared" si="56"/>
        <v>0</v>
      </c>
    </row>
    <row r="1600" spans="1:21" ht="16.5" x14ac:dyDescent="0.25">
      <c r="A1600" s="35" t="s">
        <v>1271</v>
      </c>
      <c r="B1600" s="36" t="s">
        <v>486</v>
      </c>
      <c r="C1600" s="38" t="s">
        <v>153</v>
      </c>
      <c r="D1600" s="35"/>
      <c r="E1600" s="131"/>
      <c r="F1600" s="132"/>
      <c r="L1600" s="133">
        <f t="shared" si="56"/>
        <v>0</v>
      </c>
    </row>
    <row r="1601" spans="1:12" ht="16.5" x14ac:dyDescent="0.25">
      <c r="A1601" s="35"/>
      <c r="B1601" s="36"/>
      <c r="C1601" s="38"/>
      <c r="D1601" s="35"/>
      <c r="E1601" s="131"/>
      <c r="F1601" s="132"/>
      <c r="L1601" s="133">
        <f t="shared" si="56"/>
        <v>0</v>
      </c>
    </row>
    <row r="1602" spans="1:12" x14ac:dyDescent="0.25">
      <c r="A1602" s="35" t="s">
        <v>1272</v>
      </c>
      <c r="B1602" s="34" t="s">
        <v>487</v>
      </c>
      <c r="C1602" s="35" t="s">
        <v>114</v>
      </c>
      <c r="D1602" s="35">
        <v>10</v>
      </c>
      <c r="E1602" s="131"/>
      <c r="F1602" s="132"/>
      <c r="I1602" s="43">
        <v>10</v>
      </c>
      <c r="L1602" s="133">
        <f t="shared" si="56"/>
        <v>10</v>
      </c>
    </row>
    <row r="1603" spans="1:12" x14ac:dyDescent="0.25">
      <c r="A1603" s="35"/>
      <c r="B1603" s="34"/>
      <c r="C1603" s="35"/>
      <c r="D1603" s="35"/>
      <c r="E1603" s="131"/>
      <c r="F1603" s="132"/>
      <c r="L1603" s="133">
        <f t="shared" si="56"/>
        <v>0</v>
      </c>
    </row>
    <row r="1604" spans="1:12" x14ac:dyDescent="0.25">
      <c r="A1604" s="35" t="s">
        <v>1273</v>
      </c>
      <c r="B1604" s="34" t="s">
        <v>386</v>
      </c>
      <c r="C1604" s="35" t="s">
        <v>114</v>
      </c>
      <c r="D1604" s="35">
        <v>10</v>
      </c>
      <c r="E1604" s="131"/>
      <c r="F1604" s="132"/>
      <c r="I1604" s="43">
        <v>10</v>
      </c>
      <c r="L1604" s="133">
        <f t="shared" si="56"/>
        <v>10</v>
      </c>
    </row>
    <row r="1605" spans="1:12" x14ac:dyDescent="0.25">
      <c r="A1605" s="35"/>
      <c r="B1605" s="34"/>
      <c r="C1605" s="35"/>
      <c r="D1605" s="35"/>
      <c r="E1605" s="131"/>
      <c r="F1605" s="132"/>
      <c r="L1605" s="133">
        <f t="shared" si="56"/>
        <v>0</v>
      </c>
    </row>
    <row r="1606" spans="1:12" ht="60" x14ac:dyDescent="0.25">
      <c r="A1606" s="35" t="s">
        <v>1274</v>
      </c>
      <c r="B1606" s="36" t="s">
        <v>488</v>
      </c>
      <c r="C1606" s="38" t="s">
        <v>153</v>
      </c>
      <c r="D1606" s="35"/>
      <c r="E1606" s="131"/>
      <c r="F1606" s="132"/>
      <c r="L1606" s="133">
        <f t="shared" si="56"/>
        <v>0</v>
      </c>
    </row>
    <row r="1607" spans="1:12" ht="16.5" x14ac:dyDescent="0.25">
      <c r="A1607" s="35"/>
      <c r="B1607" s="36"/>
      <c r="C1607" s="38"/>
      <c r="D1607" s="35"/>
      <c r="E1607" s="131"/>
      <c r="F1607" s="132"/>
      <c r="L1607" s="133">
        <f t="shared" si="56"/>
        <v>0</v>
      </c>
    </row>
    <row r="1608" spans="1:12" x14ac:dyDescent="0.25">
      <c r="A1608" s="35" t="s">
        <v>1275</v>
      </c>
      <c r="B1608" s="34" t="s">
        <v>489</v>
      </c>
      <c r="C1608" s="35" t="s">
        <v>154</v>
      </c>
      <c r="D1608" s="35">
        <v>5</v>
      </c>
      <c r="E1608" s="131"/>
      <c r="F1608" s="132"/>
      <c r="I1608" s="43">
        <v>5</v>
      </c>
      <c r="L1608" s="133">
        <f t="shared" si="56"/>
        <v>5</v>
      </c>
    </row>
    <row r="1609" spans="1:12" x14ac:dyDescent="0.25">
      <c r="A1609" s="35"/>
      <c r="B1609" s="34"/>
      <c r="C1609" s="35"/>
      <c r="D1609" s="35"/>
      <c r="E1609" s="131"/>
      <c r="F1609" s="132"/>
      <c r="L1609" s="133">
        <f t="shared" si="56"/>
        <v>0</v>
      </c>
    </row>
    <row r="1610" spans="1:12" ht="60" x14ac:dyDescent="0.25">
      <c r="A1610" s="35" t="s">
        <v>1276</v>
      </c>
      <c r="B1610" s="36" t="s">
        <v>611</v>
      </c>
      <c r="C1610" s="38" t="s">
        <v>153</v>
      </c>
      <c r="D1610" s="35"/>
      <c r="E1610" s="131"/>
      <c r="F1610" s="132"/>
      <c r="L1610" s="133">
        <f t="shared" si="56"/>
        <v>0</v>
      </c>
    </row>
    <row r="1611" spans="1:12" ht="16.5" x14ac:dyDescent="0.25">
      <c r="A1611" s="35"/>
      <c r="B1611" s="36"/>
      <c r="C1611" s="38"/>
      <c r="D1611" s="35"/>
      <c r="E1611" s="131"/>
      <c r="F1611" s="132"/>
      <c r="L1611" s="133">
        <f t="shared" si="56"/>
        <v>0</v>
      </c>
    </row>
    <row r="1612" spans="1:12" x14ac:dyDescent="0.25">
      <c r="A1612" s="35" t="s">
        <v>1277</v>
      </c>
      <c r="B1612" s="34" t="s">
        <v>491</v>
      </c>
      <c r="C1612" s="35" t="s">
        <v>154</v>
      </c>
      <c r="D1612" s="35">
        <v>175</v>
      </c>
      <c r="E1612" s="131"/>
      <c r="F1612" s="132"/>
      <c r="I1612" s="43">
        <v>175</v>
      </c>
      <c r="L1612" s="133">
        <f t="shared" si="56"/>
        <v>175</v>
      </c>
    </row>
    <row r="1613" spans="1:12" x14ac:dyDescent="0.25">
      <c r="A1613" s="35"/>
      <c r="B1613" s="34"/>
      <c r="C1613" s="35"/>
      <c r="D1613" s="35"/>
      <c r="E1613" s="131"/>
      <c r="F1613" s="132"/>
      <c r="L1613" s="133">
        <f t="shared" si="56"/>
        <v>0</v>
      </c>
    </row>
    <row r="1614" spans="1:12" x14ac:dyDescent="0.25">
      <c r="A1614" s="35" t="s">
        <v>1278</v>
      </c>
      <c r="B1614" s="34" t="s">
        <v>490</v>
      </c>
      <c r="C1614" s="35" t="s">
        <v>112</v>
      </c>
      <c r="D1614" s="35">
        <v>40</v>
      </c>
      <c r="E1614" s="131"/>
      <c r="F1614" s="132"/>
      <c r="I1614" s="43">
        <v>40</v>
      </c>
      <c r="L1614" s="133">
        <f t="shared" si="56"/>
        <v>40</v>
      </c>
    </row>
    <row r="1615" spans="1:12" x14ac:dyDescent="0.25">
      <c r="A1615" s="35"/>
      <c r="B1615" s="34"/>
      <c r="C1615" s="35"/>
      <c r="D1615" s="35"/>
      <c r="E1615" s="131"/>
      <c r="F1615" s="132"/>
      <c r="L1615" s="133">
        <f t="shared" si="56"/>
        <v>0</v>
      </c>
    </row>
    <row r="1616" spans="1:12" ht="30" x14ac:dyDescent="0.25">
      <c r="A1616" s="35" t="s">
        <v>1279</v>
      </c>
      <c r="B1616" s="36" t="s">
        <v>492</v>
      </c>
      <c r="C1616" s="38" t="s">
        <v>153</v>
      </c>
      <c r="D1616" s="35"/>
      <c r="E1616" s="131"/>
      <c r="F1616" s="132"/>
      <c r="L1616" s="133">
        <f t="shared" si="56"/>
        <v>0</v>
      </c>
    </row>
    <row r="1617" spans="1:12" ht="16.5" x14ac:dyDescent="0.25">
      <c r="A1617" s="35"/>
      <c r="B1617" s="36"/>
      <c r="C1617" s="38"/>
      <c r="D1617" s="35"/>
      <c r="E1617" s="131"/>
      <c r="F1617" s="132"/>
      <c r="L1617" s="133">
        <f t="shared" si="56"/>
        <v>0</v>
      </c>
    </row>
    <row r="1618" spans="1:12" ht="42.75" x14ac:dyDescent="0.25">
      <c r="A1618" s="35" t="s">
        <v>1280</v>
      </c>
      <c r="B1618" s="34" t="s">
        <v>493</v>
      </c>
      <c r="C1618" s="35" t="s">
        <v>112</v>
      </c>
      <c r="D1618" s="35">
        <v>50</v>
      </c>
      <c r="E1618" s="131"/>
      <c r="F1618" s="132"/>
      <c r="I1618" s="43">
        <v>50</v>
      </c>
      <c r="L1618" s="133">
        <f t="shared" si="56"/>
        <v>50</v>
      </c>
    </row>
    <row r="1619" spans="1:12" x14ac:dyDescent="0.25">
      <c r="A1619" s="35"/>
      <c r="B1619" s="34"/>
      <c r="C1619" s="35"/>
      <c r="D1619" s="35"/>
      <c r="E1619" s="131"/>
      <c r="F1619" s="132"/>
      <c r="L1619" s="133">
        <f t="shared" si="56"/>
        <v>0</v>
      </c>
    </row>
    <row r="1620" spans="1:12" x14ac:dyDescent="0.25">
      <c r="A1620" s="35" t="s">
        <v>1281</v>
      </c>
      <c r="B1620" s="30" t="s">
        <v>668</v>
      </c>
      <c r="C1620" s="35"/>
      <c r="D1620" s="35"/>
      <c r="E1620" s="131"/>
      <c r="F1620" s="132"/>
      <c r="L1620" s="133">
        <f t="shared" si="56"/>
        <v>0</v>
      </c>
    </row>
    <row r="1621" spans="1:12" x14ac:dyDescent="0.25">
      <c r="A1621" s="35"/>
      <c r="B1621" s="34"/>
      <c r="C1621" s="35"/>
      <c r="D1621" s="35"/>
      <c r="E1621" s="131"/>
      <c r="F1621" s="132"/>
      <c r="L1621" s="133">
        <f t="shared" si="56"/>
        <v>0</v>
      </c>
    </row>
    <row r="1622" spans="1:12" ht="30" x14ac:dyDescent="0.25">
      <c r="A1622" s="35" t="s">
        <v>1282</v>
      </c>
      <c r="B1622" s="36" t="s">
        <v>452</v>
      </c>
      <c r="C1622" s="35"/>
      <c r="D1622" s="35"/>
      <c r="E1622" s="131"/>
      <c r="F1622" s="132"/>
      <c r="L1622" s="133">
        <f t="shared" si="56"/>
        <v>0</v>
      </c>
    </row>
    <row r="1623" spans="1:12" x14ac:dyDescent="0.25">
      <c r="A1623" s="35"/>
      <c r="B1623" s="39"/>
      <c r="C1623" s="35"/>
      <c r="D1623" s="35"/>
      <c r="E1623" s="131"/>
      <c r="F1623" s="132"/>
      <c r="L1623" s="133">
        <f t="shared" si="56"/>
        <v>0</v>
      </c>
    </row>
    <row r="1624" spans="1:12" x14ac:dyDescent="0.25">
      <c r="A1624" s="35" t="s">
        <v>1283</v>
      </c>
      <c r="B1624" s="39" t="s">
        <v>496</v>
      </c>
      <c r="C1624" s="35" t="s">
        <v>110</v>
      </c>
      <c r="D1624" s="35">
        <v>1546</v>
      </c>
      <c r="E1624" s="141"/>
      <c r="F1624" s="132"/>
      <c r="G1624" s="43">
        <v>485</v>
      </c>
      <c r="H1624" s="43">
        <v>410</v>
      </c>
      <c r="I1624" s="43">
        <v>585</v>
      </c>
      <c r="J1624" s="43">
        <v>66</v>
      </c>
      <c r="L1624" s="133">
        <f t="shared" si="56"/>
        <v>1546</v>
      </c>
    </row>
    <row r="1625" spans="1:12" x14ac:dyDescent="0.25">
      <c r="A1625" s="35"/>
      <c r="B1625" s="39"/>
      <c r="C1625" s="35"/>
      <c r="D1625" s="35"/>
      <c r="E1625" s="141"/>
      <c r="F1625" s="132"/>
      <c r="L1625" s="133">
        <f t="shared" si="56"/>
        <v>0</v>
      </c>
    </row>
    <row r="1626" spans="1:12" x14ac:dyDescent="0.25">
      <c r="A1626" s="35"/>
      <c r="B1626" s="39"/>
      <c r="C1626" s="35"/>
      <c r="D1626" s="35"/>
      <c r="E1626" s="141"/>
      <c r="F1626" s="132"/>
      <c r="L1626" s="133"/>
    </row>
    <row r="1627" spans="1:12" x14ac:dyDescent="0.25">
      <c r="A1627" s="35"/>
      <c r="B1627" s="39"/>
      <c r="C1627" s="35"/>
      <c r="D1627" s="35"/>
      <c r="E1627" s="141"/>
      <c r="F1627" s="132"/>
      <c r="L1627" s="133"/>
    </row>
    <row r="1628" spans="1:12" x14ac:dyDescent="0.25">
      <c r="A1628" s="35"/>
      <c r="B1628" s="39"/>
      <c r="C1628" s="35"/>
      <c r="D1628" s="35"/>
      <c r="E1628" s="141"/>
      <c r="F1628" s="132"/>
      <c r="L1628" s="133"/>
    </row>
    <row r="1629" spans="1:12" x14ac:dyDescent="0.25">
      <c r="A1629" s="35"/>
      <c r="B1629" s="39"/>
      <c r="C1629" s="35"/>
      <c r="D1629" s="35"/>
      <c r="E1629" s="141"/>
      <c r="F1629" s="132"/>
      <c r="L1629" s="133"/>
    </row>
    <row r="1630" spans="1:12" x14ac:dyDescent="0.25">
      <c r="A1630" s="35"/>
      <c r="B1630" s="39"/>
      <c r="C1630" s="35"/>
      <c r="D1630" s="35"/>
      <c r="E1630" s="141"/>
      <c r="F1630" s="132"/>
      <c r="L1630" s="133"/>
    </row>
    <row r="1631" spans="1:12" x14ac:dyDescent="0.25">
      <c r="A1631" s="35"/>
      <c r="B1631" s="39"/>
      <c r="C1631" s="35"/>
      <c r="D1631" s="35"/>
      <c r="E1631" s="141"/>
      <c r="F1631" s="132"/>
      <c r="L1631" s="133"/>
    </row>
    <row r="1632" spans="1:12" x14ac:dyDescent="0.25">
      <c r="A1632" s="35"/>
      <c r="B1632" s="39"/>
      <c r="C1632" s="35"/>
      <c r="D1632" s="35"/>
      <c r="E1632" s="141"/>
      <c r="F1632" s="132"/>
      <c r="L1632" s="133"/>
    </row>
    <row r="1633" spans="1:21" s="140" customFormat="1" x14ac:dyDescent="0.25">
      <c r="A1633" s="10"/>
      <c r="B1633" s="11" t="s">
        <v>54</v>
      </c>
      <c r="C1633" s="10"/>
      <c r="D1633" s="10"/>
      <c r="E1633" s="12"/>
      <c r="F1633" s="12"/>
      <c r="G1633" s="139"/>
      <c r="H1633" s="139"/>
      <c r="I1633" s="139"/>
      <c r="J1633" s="139"/>
      <c r="K1633" s="139"/>
      <c r="L1633" s="133">
        <f>SUM(G1633:K1633)</f>
        <v>0</v>
      </c>
      <c r="M1633" s="139"/>
      <c r="N1633" s="139"/>
      <c r="O1633" s="139"/>
      <c r="P1633" s="139"/>
      <c r="Q1633" s="139"/>
      <c r="R1633" s="139"/>
      <c r="S1633" s="139"/>
      <c r="T1633" s="139"/>
      <c r="U1633" s="139"/>
    </row>
    <row r="1634" spans="1:21" s="140" customFormat="1" ht="23.65" customHeight="1" x14ac:dyDescent="0.25">
      <c r="A1634" s="13"/>
      <c r="B1634" s="14" t="s">
        <v>115</v>
      </c>
      <c r="C1634" s="13"/>
      <c r="D1634" s="13"/>
      <c r="E1634" s="15"/>
      <c r="F1634" s="16"/>
      <c r="G1634" s="139"/>
      <c r="H1634" s="139"/>
      <c r="I1634" s="139"/>
      <c r="J1634" s="139"/>
      <c r="K1634" s="139"/>
      <c r="L1634" s="133">
        <f>SUM(G1634:K1634)</f>
        <v>0</v>
      </c>
      <c r="M1634" s="139"/>
      <c r="N1634" s="139"/>
      <c r="O1634" s="139"/>
      <c r="P1634" s="139"/>
      <c r="Q1634" s="139"/>
      <c r="R1634" s="139"/>
      <c r="S1634" s="139"/>
      <c r="T1634" s="139"/>
      <c r="U1634" s="139"/>
    </row>
    <row r="1635" spans="1:21" s="140" customFormat="1" x14ac:dyDescent="0.25">
      <c r="A1635" s="45"/>
      <c r="B1635" s="46"/>
      <c r="C1635" s="45"/>
      <c r="D1635" s="45"/>
      <c r="E1635" s="47"/>
      <c r="F1635" s="47"/>
      <c r="G1635" s="139"/>
      <c r="H1635" s="139"/>
      <c r="I1635" s="139"/>
      <c r="J1635" s="139"/>
      <c r="K1635" s="139"/>
      <c r="L1635" s="133">
        <f>SUM(G1635:K1635)</f>
        <v>0</v>
      </c>
      <c r="M1635" s="139"/>
      <c r="N1635" s="139"/>
      <c r="O1635" s="139"/>
      <c r="P1635" s="139"/>
      <c r="Q1635" s="139"/>
      <c r="R1635" s="139"/>
      <c r="S1635" s="139"/>
      <c r="T1635" s="139"/>
      <c r="U1635" s="139"/>
    </row>
    <row r="1636" spans="1:21" s="140" customFormat="1" x14ac:dyDescent="0.25">
      <c r="A1636" s="452"/>
      <c r="B1636" s="11"/>
      <c r="C1636" s="10"/>
      <c r="D1636" s="10"/>
      <c r="E1636" s="12"/>
      <c r="F1636" s="12"/>
      <c r="G1636" s="139"/>
      <c r="H1636" s="139"/>
      <c r="I1636" s="139"/>
      <c r="J1636" s="139"/>
      <c r="K1636" s="139"/>
      <c r="L1636" s="133">
        <f>SUM(G1636:K1636)</f>
        <v>0</v>
      </c>
      <c r="M1636" s="139"/>
      <c r="N1636" s="139"/>
      <c r="O1636" s="139"/>
      <c r="P1636" s="139"/>
      <c r="Q1636" s="139"/>
      <c r="R1636" s="139"/>
      <c r="S1636" s="139"/>
      <c r="T1636" s="139"/>
      <c r="U1636" s="139"/>
    </row>
    <row r="1637" spans="1:21" s="140" customFormat="1" ht="22.15" customHeight="1" x14ac:dyDescent="0.25">
      <c r="A1637" s="20"/>
      <c r="B1637" s="21" t="s">
        <v>116</v>
      </c>
      <c r="C1637" s="20"/>
      <c r="D1637" s="20"/>
      <c r="E1637" s="22"/>
      <c r="F1637" s="23"/>
      <c r="G1637" s="139"/>
      <c r="H1637" s="139"/>
      <c r="I1637" s="139"/>
      <c r="J1637" s="139"/>
      <c r="K1637" s="139"/>
      <c r="L1637" s="133">
        <f>SUM(G1637:K1637)</f>
        <v>0</v>
      </c>
      <c r="M1637" s="139"/>
      <c r="N1637" s="139"/>
      <c r="O1637" s="139"/>
      <c r="P1637" s="139"/>
      <c r="Q1637" s="139"/>
      <c r="R1637" s="139"/>
      <c r="S1637" s="139"/>
      <c r="T1637" s="139"/>
      <c r="U1637" s="139"/>
    </row>
    <row r="1638" spans="1:21" s="140" customFormat="1" ht="15.4" customHeight="1" x14ac:dyDescent="0.25">
      <c r="A1638" s="25"/>
      <c r="B1638" s="27"/>
      <c r="C1638" s="25"/>
      <c r="D1638" s="25"/>
      <c r="E1638" s="26"/>
      <c r="F1638" s="28"/>
      <c r="G1638" s="139"/>
      <c r="H1638" s="139"/>
      <c r="I1638" s="139"/>
      <c r="J1638" s="139"/>
      <c r="K1638" s="139"/>
      <c r="L1638" s="133"/>
      <c r="M1638" s="139"/>
      <c r="N1638" s="139"/>
      <c r="O1638" s="139"/>
      <c r="P1638" s="139"/>
      <c r="Q1638" s="139"/>
      <c r="R1638" s="139"/>
      <c r="S1638" s="139"/>
      <c r="T1638" s="139"/>
      <c r="U1638" s="139"/>
    </row>
    <row r="1639" spans="1:21" x14ac:dyDescent="0.25">
      <c r="A1639" s="35" t="s">
        <v>1284</v>
      </c>
      <c r="B1639" s="30" t="s">
        <v>706</v>
      </c>
      <c r="C1639" s="35"/>
      <c r="D1639" s="35"/>
      <c r="E1639" s="131"/>
      <c r="F1639" s="132"/>
      <c r="L1639" s="133">
        <f t="shared" ref="L1639:L1678" si="57">SUM(G1639:K1639)</f>
        <v>0</v>
      </c>
    </row>
    <row r="1640" spans="1:21" x14ac:dyDescent="0.25">
      <c r="A1640" s="35"/>
      <c r="B1640" s="30"/>
      <c r="C1640" s="35"/>
      <c r="D1640" s="35"/>
      <c r="E1640" s="131"/>
      <c r="F1640" s="132"/>
      <c r="L1640" s="133"/>
    </row>
    <row r="1641" spans="1:21" x14ac:dyDescent="0.25">
      <c r="A1641" s="35" t="s">
        <v>1285</v>
      </c>
      <c r="B1641" s="30" t="s">
        <v>705</v>
      </c>
      <c r="C1641" s="35"/>
      <c r="D1641" s="35"/>
      <c r="E1641" s="131"/>
      <c r="F1641" s="132"/>
      <c r="L1641" s="133">
        <f t="shared" si="57"/>
        <v>0</v>
      </c>
    </row>
    <row r="1642" spans="1:21" x14ac:dyDescent="0.25">
      <c r="A1642" s="35"/>
      <c r="B1642" s="34"/>
      <c r="C1642" s="35"/>
      <c r="D1642" s="35"/>
      <c r="E1642" s="131"/>
      <c r="F1642" s="132"/>
      <c r="L1642" s="133"/>
    </row>
    <row r="1643" spans="1:21" x14ac:dyDescent="0.25">
      <c r="A1643" s="35" t="s">
        <v>1286</v>
      </c>
      <c r="B1643" s="34" t="s">
        <v>707</v>
      </c>
      <c r="C1643" s="35" t="s">
        <v>110</v>
      </c>
      <c r="D1643" s="35">
        <v>1546</v>
      </c>
      <c r="E1643" s="131"/>
      <c r="F1643" s="132"/>
      <c r="G1643" s="43">
        <v>485</v>
      </c>
      <c r="H1643" s="43">
        <v>410</v>
      </c>
      <c r="I1643" s="43">
        <f>I1624</f>
        <v>585</v>
      </c>
      <c r="J1643" s="43">
        <v>66</v>
      </c>
      <c r="L1643" s="133">
        <f t="shared" si="57"/>
        <v>1546</v>
      </c>
    </row>
    <row r="1644" spans="1:21" x14ac:dyDescent="0.25">
      <c r="A1644" s="35"/>
      <c r="B1644" s="34"/>
      <c r="C1644" s="35"/>
      <c r="D1644" s="35"/>
      <c r="E1644" s="131"/>
      <c r="F1644" s="132"/>
      <c r="L1644" s="133">
        <f t="shared" si="57"/>
        <v>0</v>
      </c>
    </row>
    <row r="1645" spans="1:21" x14ac:dyDescent="0.25">
      <c r="A1645" s="35" t="s">
        <v>1287</v>
      </c>
      <c r="B1645" s="34" t="s">
        <v>500</v>
      </c>
      <c r="C1645" s="35" t="s">
        <v>214</v>
      </c>
      <c r="D1645" s="35">
        <v>1</v>
      </c>
      <c r="E1645" s="131"/>
      <c r="F1645" s="132"/>
      <c r="G1645" s="43">
        <v>1</v>
      </c>
      <c r="L1645" s="133">
        <f t="shared" si="57"/>
        <v>1</v>
      </c>
    </row>
    <row r="1646" spans="1:21" x14ac:dyDescent="0.25">
      <c r="A1646" s="35"/>
      <c r="B1646" s="34"/>
      <c r="C1646" s="35"/>
      <c r="D1646" s="35"/>
      <c r="E1646" s="131"/>
      <c r="F1646" s="132"/>
      <c r="L1646" s="133">
        <f t="shared" si="57"/>
        <v>0</v>
      </c>
    </row>
    <row r="1647" spans="1:21" x14ac:dyDescent="0.25">
      <c r="A1647" s="35" t="s">
        <v>1022</v>
      </c>
      <c r="B1647" s="30" t="s">
        <v>573</v>
      </c>
      <c r="C1647" s="35"/>
      <c r="D1647" s="35"/>
      <c r="E1647" s="131"/>
      <c r="F1647" s="132" t="str">
        <f t="shared" ref="F1647:F1678" si="58">IF(OR(AND(D1647="Prov",E1647="Sum"),(E1647="PC Sum")),". . . . . . . . .00",IF(ISERR(D1647*E1647),"",IF(D1647*E1647=0,"",ROUND(D1647*E1647,2))))</f>
        <v/>
      </c>
      <c r="L1647" s="133">
        <f t="shared" si="57"/>
        <v>0</v>
      </c>
    </row>
    <row r="1648" spans="1:21" x14ac:dyDescent="0.25">
      <c r="A1648" s="35"/>
      <c r="B1648" s="34"/>
      <c r="C1648" s="35"/>
      <c r="D1648" s="35"/>
      <c r="E1648" s="131"/>
      <c r="F1648" s="132" t="str">
        <f t="shared" si="58"/>
        <v/>
      </c>
      <c r="L1648" s="133">
        <f t="shared" si="57"/>
        <v>0</v>
      </c>
    </row>
    <row r="1649" spans="1:12" ht="28.5" x14ac:dyDescent="0.25">
      <c r="A1649" s="35" t="s">
        <v>1288</v>
      </c>
      <c r="B1649" s="34" t="s">
        <v>726</v>
      </c>
      <c r="C1649" s="35" t="s">
        <v>214</v>
      </c>
      <c r="D1649" s="35">
        <v>4</v>
      </c>
      <c r="E1649" s="131"/>
      <c r="F1649" s="132"/>
      <c r="I1649" s="43">
        <v>4</v>
      </c>
      <c r="L1649" s="133">
        <f t="shared" si="57"/>
        <v>4</v>
      </c>
    </row>
    <row r="1650" spans="1:12" x14ac:dyDescent="0.25">
      <c r="A1650" s="35"/>
      <c r="B1650" s="34"/>
      <c r="C1650" s="35"/>
      <c r="D1650" s="35"/>
      <c r="E1650" s="131"/>
      <c r="F1650" s="132"/>
      <c r="L1650" s="133">
        <f t="shared" si="57"/>
        <v>0</v>
      </c>
    </row>
    <row r="1651" spans="1:12" ht="57" x14ac:dyDescent="0.25">
      <c r="A1651" s="35" t="s">
        <v>1289</v>
      </c>
      <c r="B1651" s="34" t="s">
        <v>572</v>
      </c>
      <c r="C1651" s="35" t="s">
        <v>214</v>
      </c>
      <c r="D1651" s="35">
        <v>7</v>
      </c>
      <c r="E1651" s="131"/>
      <c r="F1651" s="132"/>
      <c r="H1651" s="43">
        <v>4</v>
      </c>
      <c r="I1651" s="43">
        <v>3</v>
      </c>
      <c r="L1651" s="133">
        <f t="shared" si="57"/>
        <v>7</v>
      </c>
    </row>
    <row r="1652" spans="1:12" x14ac:dyDescent="0.25">
      <c r="A1652" s="35"/>
      <c r="B1652" s="34"/>
      <c r="C1652" s="35"/>
      <c r="D1652" s="35"/>
      <c r="E1652" s="131"/>
      <c r="F1652" s="132"/>
      <c r="L1652" s="133">
        <f t="shared" si="57"/>
        <v>0</v>
      </c>
    </row>
    <row r="1653" spans="1:12" x14ac:dyDescent="0.25">
      <c r="A1653" s="35" t="s">
        <v>1290</v>
      </c>
      <c r="B1653" s="30" t="s">
        <v>497</v>
      </c>
      <c r="C1653" s="35"/>
      <c r="D1653" s="35"/>
      <c r="E1653" s="131"/>
      <c r="F1653" s="132"/>
      <c r="L1653" s="133">
        <f t="shared" si="57"/>
        <v>0</v>
      </c>
    </row>
    <row r="1654" spans="1:12" x14ac:dyDescent="0.25">
      <c r="A1654" s="35"/>
      <c r="B1654" s="34"/>
      <c r="C1654" s="35"/>
      <c r="D1654" s="35"/>
      <c r="E1654" s="131"/>
      <c r="F1654" s="132"/>
      <c r="L1654" s="133">
        <f t="shared" si="57"/>
        <v>0</v>
      </c>
    </row>
    <row r="1655" spans="1:12" ht="30.4" customHeight="1" x14ac:dyDescent="0.25">
      <c r="A1655" s="35" t="s">
        <v>1291</v>
      </c>
      <c r="B1655" s="34" t="s">
        <v>670</v>
      </c>
      <c r="C1655" s="35" t="s">
        <v>214</v>
      </c>
      <c r="D1655" s="35">
        <v>1</v>
      </c>
      <c r="E1655" s="131"/>
      <c r="F1655" s="132"/>
      <c r="G1655" s="43">
        <v>1</v>
      </c>
      <c r="L1655" s="133">
        <f t="shared" si="57"/>
        <v>1</v>
      </c>
    </row>
    <row r="1656" spans="1:12" x14ac:dyDescent="0.25">
      <c r="A1656" s="35"/>
      <c r="B1656" s="34"/>
      <c r="C1656" s="35"/>
      <c r="D1656" s="35"/>
      <c r="E1656" s="131"/>
      <c r="F1656" s="132"/>
      <c r="L1656" s="133">
        <f t="shared" si="57"/>
        <v>0</v>
      </c>
    </row>
    <row r="1657" spans="1:12" ht="37.15" customHeight="1" x14ac:dyDescent="0.25">
      <c r="A1657" s="35" t="s">
        <v>1292</v>
      </c>
      <c r="B1657" s="34" t="s">
        <v>671</v>
      </c>
      <c r="C1657" s="35" t="s">
        <v>214</v>
      </c>
      <c r="D1657" s="35">
        <v>2</v>
      </c>
      <c r="E1657" s="131"/>
      <c r="F1657" s="132"/>
      <c r="G1657" s="43">
        <v>2</v>
      </c>
      <c r="L1657" s="133">
        <f t="shared" si="57"/>
        <v>2</v>
      </c>
    </row>
    <row r="1658" spans="1:12" x14ac:dyDescent="0.25">
      <c r="A1658" s="35"/>
      <c r="B1658" s="34"/>
      <c r="C1658" s="35"/>
      <c r="D1658" s="35"/>
      <c r="E1658" s="131"/>
      <c r="F1658" s="132"/>
      <c r="L1658" s="133">
        <f t="shared" si="57"/>
        <v>0</v>
      </c>
    </row>
    <row r="1659" spans="1:12" ht="28.5" x14ac:dyDescent="0.25">
      <c r="A1659" s="35" t="s">
        <v>1293</v>
      </c>
      <c r="B1659" s="34" t="s">
        <v>664</v>
      </c>
      <c r="C1659" s="35" t="s">
        <v>66</v>
      </c>
      <c r="D1659" s="35">
        <v>1</v>
      </c>
      <c r="E1659" s="131">
        <v>400000</v>
      </c>
      <c r="F1659" s="132">
        <f t="shared" si="58"/>
        <v>400000</v>
      </c>
      <c r="K1659" s="43">
        <v>1</v>
      </c>
      <c r="L1659" s="133">
        <f t="shared" si="57"/>
        <v>1</v>
      </c>
    </row>
    <row r="1660" spans="1:12" x14ac:dyDescent="0.25">
      <c r="A1660" s="35"/>
      <c r="B1660" s="34"/>
      <c r="C1660" s="35"/>
      <c r="D1660" s="35"/>
      <c r="E1660" s="131"/>
      <c r="F1660" s="132" t="str">
        <f t="shared" si="58"/>
        <v/>
      </c>
      <c r="L1660" s="133">
        <f t="shared" si="57"/>
        <v>0</v>
      </c>
    </row>
    <row r="1661" spans="1:12" ht="42.75" x14ac:dyDescent="0.25">
      <c r="A1661" s="35" t="s">
        <v>1294</v>
      </c>
      <c r="B1661" s="34" t="s">
        <v>663</v>
      </c>
      <c r="C1661" s="35" t="s">
        <v>66</v>
      </c>
      <c r="D1661" s="35">
        <v>1</v>
      </c>
      <c r="E1661" s="131">
        <v>100000</v>
      </c>
      <c r="F1661" s="132">
        <f t="shared" si="58"/>
        <v>100000</v>
      </c>
      <c r="K1661" s="43">
        <v>1</v>
      </c>
      <c r="L1661" s="133">
        <f t="shared" si="57"/>
        <v>1</v>
      </c>
    </row>
    <row r="1662" spans="1:12" x14ac:dyDescent="0.25">
      <c r="A1662" s="35"/>
      <c r="B1662" s="34"/>
      <c r="C1662" s="35"/>
      <c r="D1662" s="35"/>
      <c r="E1662" s="131"/>
      <c r="F1662" s="132" t="str">
        <f t="shared" si="58"/>
        <v/>
      </c>
      <c r="L1662" s="133">
        <f t="shared" si="57"/>
        <v>0</v>
      </c>
    </row>
    <row r="1663" spans="1:12" x14ac:dyDescent="0.25">
      <c r="A1663" s="35" t="s">
        <v>1295</v>
      </c>
      <c r="B1663" s="30" t="s">
        <v>505</v>
      </c>
      <c r="C1663" s="35"/>
      <c r="D1663" s="35"/>
      <c r="E1663" s="131"/>
      <c r="F1663" s="132" t="str">
        <f t="shared" si="58"/>
        <v/>
      </c>
      <c r="L1663" s="133">
        <f t="shared" si="57"/>
        <v>0</v>
      </c>
    </row>
    <row r="1664" spans="1:12" x14ac:dyDescent="0.25">
      <c r="A1664" s="35"/>
      <c r="B1664" s="34"/>
      <c r="C1664" s="35"/>
      <c r="D1664" s="35"/>
      <c r="E1664" s="131"/>
      <c r="F1664" s="132" t="str">
        <f t="shared" si="58"/>
        <v/>
      </c>
      <c r="L1664" s="133">
        <f t="shared" si="57"/>
        <v>0</v>
      </c>
    </row>
    <row r="1665" spans="1:12" ht="28.5" x14ac:dyDescent="0.25">
      <c r="A1665" s="35" t="s">
        <v>1296</v>
      </c>
      <c r="B1665" s="34" t="s">
        <v>508</v>
      </c>
      <c r="C1665" s="35" t="s">
        <v>110</v>
      </c>
      <c r="D1665" s="35">
        <v>107</v>
      </c>
      <c r="E1665" s="131"/>
      <c r="F1665" s="132"/>
      <c r="J1665" s="43">
        <v>107</v>
      </c>
      <c r="L1665" s="133">
        <f t="shared" si="57"/>
        <v>107</v>
      </c>
    </row>
    <row r="1666" spans="1:12" x14ac:dyDescent="0.25">
      <c r="A1666" s="35"/>
      <c r="B1666" s="34"/>
      <c r="C1666" s="35"/>
      <c r="D1666" s="35"/>
      <c r="E1666" s="131"/>
      <c r="F1666" s="132"/>
      <c r="L1666" s="133">
        <f t="shared" si="57"/>
        <v>0</v>
      </c>
    </row>
    <row r="1667" spans="1:12" x14ac:dyDescent="0.25">
      <c r="A1667" s="35" t="s">
        <v>1297</v>
      </c>
      <c r="B1667" s="30" t="s">
        <v>614</v>
      </c>
      <c r="C1667" s="35"/>
      <c r="D1667" s="35"/>
      <c r="E1667" s="131"/>
      <c r="F1667" s="132"/>
      <c r="L1667" s="133">
        <f t="shared" si="57"/>
        <v>0</v>
      </c>
    </row>
    <row r="1668" spans="1:12" x14ac:dyDescent="0.25">
      <c r="A1668" s="35"/>
      <c r="B1668" s="34"/>
      <c r="C1668" s="35"/>
      <c r="D1668" s="35"/>
      <c r="E1668" s="131"/>
      <c r="F1668" s="132"/>
      <c r="L1668" s="133">
        <f t="shared" si="57"/>
        <v>0</v>
      </c>
    </row>
    <row r="1669" spans="1:12" x14ac:dyDescent="0.25">
      <c r="A1669" s="35" t="s">
        <v>1298</v>
      </c>
      <c r="B1669" s="34" t="s">
        <v>615</v>
      </c>
      <c r="C1669" s="35" t="s">
        <v>110</v>
      </c>
      <c r="D1669" s="35">
        <v>44</v>
      </c>
      <c r="E1669" s="131"/>
      <c r="F1669" s="132"/>
      <c r="I1669" s="43">
        <v>39</v>
      </c>
      <c r="L1669" s="133">
        <f t="shared" si="57"/>
        <v>39</v>
      </c>
    </row>
    <row r="1670" spans="1:12" x14ac:dyDescent="0.25">
      <c r="A1670" s="35"/>
      <c r="B1670" s="34"/>
      <c r="C1670" s="35"/>
      <c r="D1670" s="35"/>
      <c r="E1670" s="131"/>
      <c r="F1670" s="132"/>
      <c r="L1670" s="133">
        <f t="shared" si="57"/>
        <v>0</v>
      </c>
    </row>
    <row r="1671" spans="1:12" x14ac:dyDescent="0.25">
      <c r="A1671" s="35" t="s">
        <v>1299</v>
      </c>
      <c r="B1671" s="30" t="s">
        <v>506</v>
      </c>
      <c r="C1671" s="35"/>
      <c r="D1671" s="35"/>
      <c r="E1671" s="131"/>
      <c r="F1671" s="132"/>
      <c r="L1671" s="133">
        <f t="shared" si="57"/>
        <v>0</v>
      </c>
    </row>
    <row r="1672" spans="1:12" x14ac:dyDescent="0.25">
      <c r="A1672" s="35"/>
      <c r="B1672" s="34"/>
      <c r="C1672" s="35"/>
      <c r="D1672" s="35"/>
      <c r="E1672" s="131"/>
      <c r="F1672" s="132"/>
      <c r="L1672" s="133">
        <f t="shared" si="57"/>
        <v>0</v>
      </c>
    </row>
    <row r="1673" spans="1:12" x14ac:dyDescent="0.25">
      <c r="A1673" s="35" t="s">
        <v>1300</v>
      </c>
      <c r="B1673" s="34" t="s">
        <v>507</v>
      </c>
      <c r="C1673" s="35" t="s">
        <v>110</v>
      </c>
      <c r="D1673" s="35">
        <v>40</v>
      </c>
      <c r="E1673" s="131"/>
      <c r="F1673" s="132"/>
      <c r="I1673" s="43">
        <v>40</v>
      </c>
      <c r="L1673" s="133">
        <f t="shared" si="57"/>
        <v>40</v>
      </c>
    </row>
    <row r="1674" spans="1:12" x14ac:dyDescent="0.25">
      <c r="A1674" s="35"/>
      <c r="B1674" s="34"/>
      <c r="C1674" s="35"/>
      <c r="D1674" s="35"/>
      <c r="E1674" s="131"/>
      <c r="F1674" s="132"/>
      <c r="L1674" s="133">
        <f t="shared" si="57"/>
        <v>0</v>
      </c>
    </row>
    <row r="1675" spans="1:12" x14ac:dyDescent="0.25">
      <c r="A1675" s="35" t="s">
        <v>1299</v>
      </c>
      <c r="B1675" s="30" t="s">
        <v>553</v>
      </c>
      <c r="C1675" s="35"/>
      <c r="D1675" s="35"/>
      <c r="E1675" s="131"/>
      <c r="F1675" s="132"/>
      <c r="L1675" s="133">
        <f t="shared" si="57"/>
        <v>0</v>
      </c>
    </row>
    <row r="1676" spans="1:12" x14ac:dyDescent="0.25">
      <c r="A1676" s="35"/>
      <c r="B1676" s="34"/>
      <c r="C1676" s="35"/>
      <c r="D1676" s="35"/>
      <c r="E1676" s="131"/>
      <c r="F1676" s="132"/>
      <c r="L1676" s="133">
        <f t="shared" si="57"/>
        <v>0</v>
      </c>
    </row>
    <row r="1677" spans="1:12" ht="28.5" x14ac:dyDescent="0.25">
      <c r="A1677" s="33" t="s">
        <v>1300</v>
      </c>
      <c r="B1677" s="34" t="s">
        <v>968</v>
      </c>
      <c r="C1677" s="31" t="s">
        <v>114</v>
      </c>
      <c r="D1677" s="31">
        <v>1</v>
      </c>
      <c r="E1677" s="137"/>
      <c r="F1677" s="132"/>
      <c r="G1677" s="43">
        <v>1</v>
      </c>
      <c r="L1677" s="133">
        <f t="shared" si="57"/>
        <v>1</v>
      </c>
    </row>
    <row r="1678" spans="1:12" x14ac:dyDescent="0.25">
      <c r="A1678" s="35"/>
      <c r="B1678" s="34"/>
      <c r="C1678" s="35"/>
      <c r="D1678" s="35"/>
      <c r="E1678" s="131"/>
      <c r="F1678" s="132" t="str">
        <f t="shared" si="58"/>
        <v/>
      </c>
      <c r="L1678" s="133">
        <f t="shared" si="57"/>
        <v>0</v>
      </c>
    </row>
    <row r="1679" spans="1:12" x14ac:dyDescent="0.25">
      <c r="A1679" s="35"/>
      <c r="B1679" s="34"/>
      <c r="C1679" s="35"/>
      <c r="D1679" s="35"/>
      <c r="E1679" s="131"/>
      <c r="F1679" s="132"/>
      <c r="L1679" s="133"/>
    </row>
    <row r="1680" spans="1:12" x14ac:dyDescent="0.25">
      <c r="A1680" s="35"/>
      <c r="B1680" s="34"/>
      <c r="C1680" s="35"/>
      <c r="D1680" s="35"/>
      <c r="E1680" s="131"/>
      <c r="F1680" s="132"/>
      <c r="L1680" s="133"/>
    </row>
    <row r="1681" spans="1:21" x14ac:dyDescent="0.25">
      <c r="A1681" s="35"/>
      <c r="B1681" s="34"/>
      <c r="C1681" s="35"/>
      <c r="D1681" s="35"/>
      <c r="E1681" s="131"/>
      <c r="F1681" s="132"/>
      <c r="L1681" s="133"/>
    </row>
    <row r="1682" spans="1:21" x14ac:dyDescent="0.25">
      <c r="A1682" s="35"/>
      <c r="B1682" s="34"/>
      <c r="C1682" s="35"/>
      <c r="D1682" s="35"/>
      <c r="E1682" s="131"/>
      <c r="F1682" s="132"/>
      <c r="L1682" s="133"/>
    </row>
    <row r="1683" spans="1:21" x14ac:dyDescent="0.25">
      <c r="A1683" s="35"/>
      <c r="B1683" s="34"/>
      <c r="C1683" s="35"/>
      <c r="D1683" s="35"/>
      <c r="E1683" s="131"/>
      <c r="F1683" s="132"/>
      <c r="L1683" s="133"/>
    </row>
    <row r="1684" spans="1:21" x14ac:dyDescent="0.25">
      <c r="A1684" s="35"/>
      <c r="B1684" s="34"/>
      <c r="C1684" s="35"/>
      <c r="D1684" s="35"/>
      <c r="E1684" s="131"/>
      <c r="F1684" s="132"/>
      <c r="L1684" s="133"/>
    </row>
    <row r="1685" spans="1:21" x14ac:dyDescent="0.25">
      <c r="A1685" s="35"/>
      <c r="B1685" s="34"/>
      <c r="C1685" s="35"/>
      <c r="D1685" s="35"/>
      <c r="E1685" s="131"/>
      <c r="F1685" s="132"/>
      <c r="L1685" s="133"/>
    </row>
    <row r="1686" spans="1:21" x14ac:dyDescent="0.25">
      <c r="A1686" s="35"/>
      <c r="B1686" s="34"/>
      <c r="C1686" s="35"/>
      <c r="D1686" s="35"/>
      <c r="E1686" s="131"/>
      <c r="F1686" s="132"/>
      <c r="L1686" s="133"/>
    </row>
    <row r="1687" spans="1:21" x14ac:dyDescent="0.25">
      <c r="A1687" s="35"/>
      <c r="B1687" s="34"/>
      <c r="C1687" s="35"/>
      <c r="D1687" s="35"/>
      <c r="E1687" s="131"/>
      <c r="F1687" s="132"/>
      <c r="L1687" s="133"/>
    </row>
    <row r="1688" spans="1:21" x14ac:dyDescent="0.25">
      <c r="A1688" s="35"/>
      <c r="B1688" s="34"/>
      <c r="C1688" s="35"/>
      <c r="D1688" s="35"/>
      <c r="E1688" s="131"/>
      <c r="F1688" s="132"/>
      <c r="L1688" s="133"/>
    </row>
    <row r="1689" spans="1:21" x14ac:dyDescent="0.25">
      <c r="A1689" s="35"/>
      <c r="B1689" s="34"/>
      <c r="C1689" s="35"/>
      <c r="D1689" s="35"/>
      <c r="E1689" s="131"/>
      <c r="F1689" s="132"/>
      <c r="L1689" s="133"/>
    </row>
    <row r="1690" spans="1:21" s="140" customFormat="1" ht="23.65" customHeight="1" x14ac:dyDescent="0.25">
      <c r="A1690" s="13"/>
      <c r="B1690" s="14" t="s">
        <v>115</v>
      </c>
      <c r="C1690" s="13"/>
      <c r="D1690" s="13"/>
      <c r="E1690" s="15"/>
      <c r="F1690" s="16"/>
      <c r="G1690" s="139"/>
      <c r="H1690" s="139"/>
      <c r="I1690" s="139"/>
      <c r="J1690" s="139"/>
      <c r="K1690" s="139"/>
      <c r="L1690" s="133">
        <f>SUM(G1690:K1690)</f>
        <v>0</v>
      </c>
      <c r="M1690" s="139"/>
      <c r="N1690" s="139"/>
      <c r="O1690" s="139"/>
      <c r="P1690" s="139"/>
      <c r="Q1690" s="139"/>
      <c r="R1690" s="139"/>
      <c r="S1690" s="139"/>
      <c r="T1690" s="139"/>
      <c r="U1690" s="139"/>
    </row>
    <row r="1691" spans="1:21" s="140" customFormat="1" x14ac:dyDescent="0.25">
      <c r="A1691" s="18"/>
      <c r="B1691" s="17"/>
      <c r="C1691" s="18"/>
      <c r="D1691" s="18"/>
      <c r="E1691" s="19"/>
      <c r="F1691" s="19"/>
      <c r="G1691" s="139"/>
      <c r="H1691" s="139"/>
      <c r="I1691" s="139"/>
      <c r="J1691" s="139"/>
      <c r="K1691" s="139"/>
      <c r="L1691" s="133">
        <f>SUM(G1691:K1691)</f>
        <v>0</v>
      </c>
      <c r="M1691" s="139"/>
      <c r="N1691" s="139"/>
      <c r="O1691" s="139"/>
      <c r="P1691" s="139"/>
      <c r="Q1691" s="139"/>
      <c r="R1691" s="139"/>
      <c r="S1691" s="139"/>
      <c r="T1691" s="139"/>
      <c r="U1691" s="139"/>
    </row>
    <row r="1692" spans="1:21" s="140" customFormat="1" x14ac:dyDescent="0.25">
      <c r="A1692" s="452"/>
      <c r="B1692" s="11"/>
      <c r="C1692" s="10"/>
      <c r="D1692" s="10"/>
      <c r="E1692" s="12"/>
      <c r="F1692" s="12"/>
      <c r="G1692" s="139"/>
      <c r="H1692" s="139"/>
      <c r="I1692" s="139"/>
      <c r="J1692" s="139"/>
      <c r="K1692" s="139"/>
      <c r="L1692" s="133">
        <f>SUM(G1692:K1692)</f>
        <v>0</v>
      </c>
      <c r="M1692" s="139"/>
      <c r="N1692" s="139"/>
      <c r="O1692" s="139"/>
      <c r="P1692" s="139"/>
      <c r="Q1692" s="139"/>
      <c r="R1692" s="139"/>
      <c r="S1692" s="139"/>
      <c r="T1692" s="139"/>
      <c r="U1692" s="139"/>
    </row>
    <row r="1693" spans="1:21" s="140" customFormat="1" ht="22.15" customHeight="1" x14ac:dyDescent="0.25">
      <c r="A1693" s="20"/>
      <c r="B1693" s="21" t="s">
        <v>116</v>
      </c>
      <c r="C1693" s="20"/>
      <c r="D1693" s="20"/>
      <c r="E1693" s="22"/>
      <c r="F1693" s="23"/>
      <c r="G1693" s="139"/>
      <c r="H1693" s="139"/>
      <c r="I1693" s="139"/>
      <c r="J1693" s="139"/>
      <c r="K1693" s="139"/>
      <c r="L1693" s="133">
        <f>SUM(G1693:K1693)</f>
        <v>0</v>
      </c>
      <c r="M1693" s="139"/>
      <c r="N1693" s="139"/>
      <c r="O1693" s="139"/>
      <c r="P1693" s="139"/>
      <c r="Q1693" s="139"/>
      <c r="R1693" s="139"/>
      <c r="S1693" s="139"/>
      <c r="T1693" s="139"/>
      <c r="U1693" s="139"/>
    </row>
    <row r="1694" spans="1:21" s="140" customFormat="1" ht="15.4" customHeight="1" x14ac:dyDescent="0.25">
      <c r="A1694" s="25"/>
      <c r="B1694" s="27"/>
      <c r="C1694" s="25"/>
      <c r="D1694" s="25"/>
      <c r="E1694" s="26"/>
      <c r="F1694" s="28"/>
      <c r="G1694" s="139"/>
      <c r="H1694" s="139"/>
      <c r="I1694" s="139"/>
      <c r="J1694" s="139"/>
      <c r="K1694" s="139"/>
      <c r="L1694" s="133"/>
      <c r="M1694" s="139"/>
      <c r="N1694" s="139"/>
      <c r="O1694" s="139"/>
      <c r="P1694" s="139"/>
      <c r="Q1694" s="139"/>
      <c r="R1694" s="139"/>
      <c r="S1694" s="139"/>
      <c r="T1694" s="139"/>
      <c r="U1694" s="139"/>
    </row>
    <row r="1695" spans="1:21" x14ac:dyDescent="0.25">
      <c r="A1695" s="35" t="s">
        <v>1301</v>
      </c>
      <c r="B1695" s="30" t="s">
        <v>662</v>
      </c>
      <c r="C1695" s="35"/>
      <c r="D1695" s="35"/>
      <c r="E1695" s="131"/>
      <c r="F1695" s="132" t="str">
        <f t="shared" ref="F1695:F1708" si="59">IF(OR(AND(D1695="Prov",E1695="Sum"),(E1695="PC Sum")),". . . . . . . . .00",IF(ISERR(D1695*E1695),"",IF(D1695*E1695=0,"",ROUND(D1695*E1695,2))))</f>
        <v/>
      </c>
      <c r="L1695" s="133">
        <f t="shared" ref="L1695:L1733" si="60">SUM(G1695:K1695)</f>
        <v>0</v>
      </c>
    </row>
    <row r="1696" spans="1:21" x14ac:dyDescent="0.25">
      <c r="A1696" s="35"/>
      <c r="B1696" s="34"/>
      <c r="C1696" s="35"/>
      <c r="D1696" s="35"/>
      <c r="E1696" s="131"/>
      <c r="F1696" s="132" t="str">
        <f t="shared" si="59"/>
        <v/>
      </c>
      <c r="L1696" s="133">
        <f t="shared" si="60"/>
        <v>0</v>
      </c>
    </row>
    <row r="1697" spans="1:12" x14ac:dyDescent="0.25">
      <c r="A1697" s="35" t="s">
        <v>1302</v>
      </c>
      <c r="B1697" s="30" t="s">
        <v>661</v>
      </c>
      <c r="C1697" s="35"/>
      <c r="D1697" s="35"/>
      <c r="E1697" s="131"/>
      <c r="F1697" s="132" t="str">
        <f t="shared" si="59"/>
        <v/>
      </c>
      <c r="L1697" s="133">
        <f t="shared" si="60"/>
        <v>0</v>
      </c>
    </row>
    <row r="1698" spans="1:12" x14ac:dyDescent="0.25">
      <c r="A1698" s="35"/>
      <c r="B1698" s="34"/>
      <c r="C1698" s="35"/>
      <c r="D1698" s="35"/>
      <c r="E1698" s="131"/>
      <c r="F1698" s="132" t="str">
        <f t="shared" si="59"/>
        <v/>
      </c>
      <c r="L1698" s="133">
        <f t="shared" si="60"/>
        <v>0</v>
      </c>
    </row>
    <row r="1699" spans="1:12" ht="28.5" x14ac:dyDescent="0.25">
      <c r="A1699" s="35" t="s">
        <v>1303</v>
      </c>
      <c r="B1699" s="34" t="s">
        <v>597</v>
      </c>
      <c r="C1699" s="35" t="s">
        <v>112</v>
      </c>
      <c r="D1699" s="35">
        <v>45</v>
      </c>
      <c r="E1699" s="131"/>
      <c r="F1699" s="132"/>
      <c r="I1699" s="43">
        <v>45</v>
      </c>
      <c r="L1699" s="133">
        <f t="shared" si="60"/>
        <v>45</v>
      </c>
    </row>
    <row r="1700" spans="1:12" x14ac:dyDescent="0.25">
      <c r="A1700" s="35"/>
      <c r="B1700" s="34"/>
      <c r="C1700" s="35"/>
      <c r="D1700" s="35"/>
      <c r="E1700" s="131"/>
      <c r="F1700" s="132"/>
      <c r="L1700" s="133">
        <f t="shared" si="60"/>
        <v>0</v>
      </c>
    </row>
    <row r="1701" spans="1:12" x14ac:dyDescent="0.25">
      <c r="A1701" s="35" t="s">
        <v>1304</v>
      </c>
      <c r="B1701" s="30" t="s">
        <v>717</v>
      </c>
      <c r="C1701" s="35"/>
      <c r="D1701" s="35"/>
      <c r="E1701" s="131"/>
      <c r="F1701" s="132"/>
      <c r="L1701" s="133">
        <f t="shared" si="60"/>
        <v>0</v>
      </c>
    </row>
    <row r="1702" spans="1:12" x14ac:dyDescent="0.25">
      <c r="A1702" s="35"/>
      <c r="B1702" s="30"/>
      <c r="C1702" s="35"/>
      <c r="D1702" s="35"/>
      <c r="E1702" s="131"/>
      <c r="F1702" s="132"/>
      <c r="L1702" s="133">
        <f t="shared" si="60"/>
        <v>0</v>
      </c>
    </row>
    <row r="1703" spans="1:12" ht="28.5" x14ac:dyDescent="0.25">
      <c r="A1703" s="35" t="s">
        <v>1305</v>
      </c>
      <c r="B1703" s="34" t="s">
        <v>727</v>
      </c>
      <c r="C1703" s="35" t="s">
        <v>112</v>
      </c>
      <c r="D1703" s="35">
        <v>45</v>
      </c>
      <c r="E1703" s="131"/>
      <c r="F1703" s="132"/>
      <c r="I1703" s="43">
        <v>45</v>
      </c>
      <c r="L1703" s="133">
        <f t="shared" si="60"/>
        <v>45</v>
      </c>
    </row>
    <row r="1704" spans="1:12" x14ac:dyDescent="0.25">
      <c r="A1704" s="35"/>
      <c r="B1704" s="34"/>
      <c r="C1704" s="35"/>
      <c r="D1704" s="35"/>
      <c r="E1704" s="131"/>
      <c r="F1704" s="132"/>
      <c r="L1704" s="133">
        <f t="shared" si="60"/>
        <v>0</v>
      </c>
    </row>
    <row r="1705" spans="1:12" x14ac:dyDescent="0.25">
      <c r="A1705" s="35" t="s">
        <v>1306</v>
      </c>
      <c r="B1705" s="30" t="s">
        <v>718</v>
      </c>
      <c r="C1705" s="35"/>
      <c r="D1705" s="35"/>
      <c r="E1705" s="131"/>
      <c r="F1705" s="132"/>
      <c r="L1705" s="133">
        <f t="shared" si="60"/>
        <v>0</v>
      </c>
    </row>
    <row r="1706" spans="1:12" x14ac:dyDescent="0.25">
      <c r="A1706" s="35"/>
      <c r="B1706" s="34"/>
      <c r="C1706" s="35"/>
      <c r="D1706" s="35"/>
      <c r="E1706" s="131"/>
      <c r="F1706" s="132" t="str">
        <f t="shared" si="59"/>
        <v/>
      </c>
      <c r="L1706" s="133">
        <f t="shared" si="60"/>
        <v>0</v>
      </c>
    </row>
    <row r="1707" spans="1:12" ht="28.5" x14ac:dyDescent="0.25">
      <c r="A1707" s="35" t="s">
        <v>1307</v>
      </c>
      <c r="B1707" s="34" t="s">
        <v>969</v>
      </c>
      <c r="C1707" s="35" t="s">
        <v>214</v>
      </c>
      <c r="D1707" s="35">
        <v>1</v>
      </c>
      <c r="E1707" s="131">
        <v>200000</v>
      </c>
      <c r="F1707" s="132">
        <f t="shared" si="59"/>
        <v>200000</v>
      </c>
      <c r="I1707" s="43">
        <v>40</v>
      </c>
      <c r="L1707" s="133">
        <f t="shared" si="60"/>
        <v>40</v>
      </c>
    </row>
    <row r="1708" spans="1:12" x14ac:dyDescent="0.25">
      <c r="A1708" s="35"/>
      <c r="B1708" s="34"/>
      <c r="C1708" s="35"/>
      <c r="D1708" s="35"/>
      <c r="E1708" s="131"/>
      <c r="F1708" s="132" t="str">
        <f t="shared" si="59"/>
        <v/>
      </c>
      <c r="L1708" s="133">
        <f t="shared" si="60"/>
        <v>0</v>
      </c>
    </row>
    <row r="1709" spans="1:12" x14ac:dyDescent="0.25">
      <c r="A1709" s="35" t="s">
        <v>1308</v>
      </c>
      <c r="B1709" s="181" t="s">
        <v>438</v>
      </c>
      <c r="C1709" s="35"/>
      <c r="D1709" s="35"/>
      <c r="E1709" s="141"/>
      <c r="F1709" s="143"/>
      <c r="L1709" s="133">
        <f t="shared" si="60"/>
        <v>0</v>
      </c>
    </row>
    <row r="1710" spans="1:12" x14ac:dyDescent="0.25">
      <c r="A1710" s="35"/>
      <c r="B1710" s="39"/>
      <c r="C1710" s="35"/>
      <c r="D1710" s="35"/>
      <c r="E1710" s="141"/>
      <c r="F1710" s="143"/>
      <c r="L1710" s="133">
        <f t="shared" si="60"/>
        <v>0</v>
      </c>
    </row>
    <row r="1711" spans="1:12" x14ac:dyDescent="0.25">
      <c r="A1711" s="35" t="s">
        <v>1309</v>
      </c>
      <c r="B1711" s="142" t="s">
        <v>439</v>
      </c>
      <c r="C1711" s="35"/>
      <c r="D1711" s="35"/>
      <c r="E1711" s="141"/>
      <c r="F1711" s="143"/>
      <c r="L1711" s="133">
        <f t="shared" si="60"/>
        <v>0</v>
      </c>
    </row>
    <row r="1712" spans="1:12" ht="30" x14ac:dyDescent="0.25">
      <c r="A1712" s="35" t="s">
        <v>1310</v>
      </c>
      <c r="B1712" s="142" t="s">
        <v>616</v>
      </c>
      <c r="C1712" s="35"/>
      <c r="D1712" s="35"/>
      <c r="E1712" s="141"/>
      <c r="F1712" s="143"/>
      <c r="L1712" s="133">
        <f t="shared" si="60"/>
        <v>0</v>
      </c>
    </row>
    <row r="1713" spans="1:12" x14ac:dyDescent="0.25">
      <c r="A1713" s="35"/>
      <c r="B1713" s="39"/>
      <c r="C1713" s="35"/>
      <c r="D1713" s="35"/>
      <c r="E1713" s="141"/>
      <c r="F1713" s="132" t="str">
        <f t="shared" ref="F1713" si="61">IF(OR(AND(D1713="Prov",E1713="Sum"),(E1713="PC Sum")),". . . . . . . . .00",IF(ISERR(D1713*E1713),"",IF(D1713*E1713=0,"",ROUND(D1713*E1713,2))))</f>
        <v/>
      </c>
      <c r="L1713" s="133">
        <f t="shared" si="60"/>
        <v>0</v>
      </c>
    </row>
    <row r="1714" spans="1:12" ht="99.75" x14ac:dyDescent="0.25">
      <c r="A1714" s="35" t="s">
        <v>1311</v>
      </c>
      <c r="B1714" s="39" t="s">
        <v>617</v>
      </c>
      <c r="C1714" s="35" t="s">
        <v>112</v>
      </c>
      <c r="D1714" s="35">
        <v>30</v>
      </c>
      <c r="E1714" s="141"/>
      <c r="F1714" s="132"/>
      <c r="I1714" s="43">
        <v>30</v>
      </c>
      <c r="L1714" s="133">
        <f t="shared" si="60"/>
        <v>30</v>
      </c>
    </row>
    <row r="1715" spans="1:12" x14ac:dyDescent="0.25">
      <c r="A1715" s="35"/>
      <c r="B1715" s="39"/>
      <c r="C1715" s="35"/>
      <c r="D1715" s="35"/>
      <c r="E1715" s="141"/>
      <c r="F1715" s="132"/>
      <c r="L1715" s="133">
        <f t="shared" si="60"/>
        <v>0</v>
      </c>
    </row>
    <row r="1716" spans="1:12" ht="28.5" x14ac:dyDescent="0.25">
      <c r="A1716" s="35" t="s">
        <v>1312</v>
      </c>
      <c r="B1716" s="39" t="s">
        <v>440</v>
      </c>
      <c r="C1716" s="35" t="s">
        <v>112</v>
      </c>
      <c r="D1716" s="35">
        <v>30</v>
      </c>
      <c r="E1716" s="141"/>
      <c r="F1716" s="132"/>
      <c r="I1716" s="43">
        <v>30</v>
      </c>
      <c r="L1716" s="133">
        <f t="shared" si="60"/>
        <v>30</v>
      </c>
    </row>
    <row r="1717" spans="1:12" x14ac:dyDescent="0.25">
      <c r="A1717" s="35"/>
      <c r="B1717" s="39"/>
      <c r="C1717" s="35"/>
      <c r="D1717" s="35"/>
      <c r="E1717" s="141"/>
      <c r="F1717" s="132"/>
      <c r="L1717" s="133">
        <f t="shared" si="60"/>
        <v>0</v>
      </c>
    </row>
    <row r="1718" spans="1:12" x14ac:dyDescent="0.25">
      <c r="A1718" s="35" t="s">
        <v>1313</v>
      </c>
      <c r="B1718" s="39" t="s">
        <v>665</v>
      </c>
      <c r="C1718" s="35" t="s">
        <v>112</v>
      </c>
      <c r="D1718" s="35">
        <v>30</v>
      </c>
      <c r="E1718" s="141"/>
      <c r="F1718" s="132"/>
      <c r="I1718" s="43">
        <v>30</v>
      </c>
      <c r="L1718" s="133">
        <f t="shared" si="60"/>
        <v>30</v>
      </c>
    </row>
    <row r="1719" spans="1:12" x14ac:dyDescent="0.25">
      <c r="A1719" s="35"/>
      <c r="B1719" s="39"/>
      <c r="C1719" s="35"/>
      <c r="D1719" s="35"/>
      <c r="E1719" s="141"/>
      <c r="F1719" s="132"/>
      <c r="L1719" s="133">
        <f t="shared" si="60"/>
        <v>0</v>
      </c>
    </row>
    <row r="1720" spans="1:12" ht="28.5" x14ac:dyDescent="0.25">
      <c r="A1720" s="35" t="s">
        <v>1314</v>
      </c>
      <c r="B1720" s="39" t="s">
        <v>973</v>
      </c>
      <c r="C1720" s="35" t="s">
        <v>114</v>
      </c>
      <c r="D1720" s="35">
        <v>1</v>
      </c>
      <c r="E1720" s="141"/>
      <c r="F1720" s="132"/>
      <c r="I1720" s="43">
        <v>1</v>
      </c>
      <c r="L1720" s="133">
        <f>SUM(G1720:K1720)</f>
        <v>1</v>
      </c>
    </row>
    <row r="1721" spans="1:12" x14ac:dyDescent="0.25">
      <c r="A1721" s="35"/>
      <c r="B1721" s="39"/>
      <c r="C1721" s="35"/>
      <c r="D1721" s="35"/>
      <c r="E1721" s="141"/>
      <c r="F1721" s="132"/>
      <c r="L1721" s="133"/>
    </row>
    <row r="1722" spans="1:12" ht="28.5" x14ac:dyDescent="0.25">
      <c r="A1722" s="35" t="s">
        <v>1315</v>
      </c>
      <c r="B1722" s="39" t="s">
        <v>712</v>
      </c>
      <c r="C1722" s="35" t="s">
        <v>114</v>
      </c>
      <c r="D1722" s="35">
        <v>1</v>
      </c>
      <c r="E1722" s="141"/>
      <c r="F1722" s="132"/>
      <c r="I1722" s="43">
        <v>1</v>
      </c>
      <c r="L1722" s="133">
        <f>SUM(G1722:K1722)</f>
        <v>1</v>
      </c>
    </row>
    <row r="1723" spans="1:12" x14ac:dyDescent="0.25">
      <c r="A1723" s="35"/>
      <c r="B1723" s="39"/>
      <c r="C1723" s="35"/>
      <c r="D1723" s="35"/>
      <c r="E1723" s="141"/>
      <c r="F1723" s="132"/>
      <c r="L1723" s="133"/>
    </row>
    <row r="1724" spans="1:12" ht="28.5" x14ac:dyDescent="0.25">
      <c r="A1724" s="35" t="s">
        <v>1316</v>
      </c>
      <c r="B1724" s="39" t="s">
        <v>974</v>
      </c>
      <c r="C1724" s="35" t="s">
        <v>114</v>
      </c>
      <c r="D1724" s="35">
        <v>1</v>
      </c>
      <c r="E1724" s="141"/>
      <c r="F1724" s="132"/>
      <c r="I1724" s="43">
        <v>1</v>
      </c>
      <c r="L1724" s="133">
        <f>SUM(G1724:K1724)</f>
        <v>1</v>
      </c>
    </row>
    <row r="1725" spans="1:12" x14ac:dyDescent="0.25">
      <c r="A1725" s="35"/>
      <c r="B1725" s="39"/>
      <c r="C1725" s="35"/>
      <c r="D1725" s="35"/>
      <c r="E1725" s="141"/>
      <c r="F1725" s="132"/>
      <c r="L1725" s="133"/>
    </row>
    <row r="1726" spans="1:12" ht="28.5" x14ac:dyDescent="0.25">
      <c r="A1726" s="35" t="s">
        <v>1317</v>
      </c>
      <c r="B1726" s="39" t="s">
        <v>975</v>
      </c>
      <c r="C1726" s="35" t="s">
        <v>114</v>
      </c>
      <c r="D1726" s="35">
        <v>1</v>
      </c>
      <c r="E1726" s="141"/>
      <c r="F1726" s="132"/>
      <c r="I1726" s="43">
        <v>1</v>
      </c>
      <c r="L1726" s="133">
        <f>SUM(G1726:K1726)</f>
        <v>1</v>
      </c>
    </row>
    <row r="1727" spans="1:12" x14ac:dyDescent="0.25">
      <c r="A1727" s="35"/>
      <c r="B1727" s="39"/>
      <c r="C1727" s="35"/>
      <c r="D1727" s="35"/>
      <c r="E1727" s="141"/>
      <c r="F1727" s="132"/>
      <c r="L1727" s="133">
        <f t="shared" si="60"/>
        <v>0</v>
      </c>
    </row>
    <row r="1728" spans="1:12" x14ac:dyDescent="0.25">
      <c r="A1728" s="35" t="s">
        <v>1318</v>
      </c>
      <c r="B1728" s="30" t="s">
        <v>498</v>
      </c>
      <c r="C1728" s="35"/>
      <c r="D1728" s="35"/>
      <c r="E1728" s="141"/>
      <c r="F1728" s="132"/>
      <c r="L1728" s="133">
        <f t="shared" si="60"/>
        <v>0</v>
      </c>
    </row>
    <row r="1729" spans="1:21" x14ac:dyDescent="0.25">
      <c r="A1729" s="35"/>
      <c r="B1729" s="34"/>
      <c r="C1729" s="35"/>
      <c r="D1729" s="35"/>
      <c r="E1729" s="141"/>
      <c r="F1729" s="132"/>
      <c r="L1729" s="133">
        <f t="shared" si="60"/>
        <v>0</v>
      </c>
    </row>
    <row r="1730" spans="1:21" ht="28.5" x14ac:dyDescent="0.25">
      <c r="A1730" s="35" t="s">
        <v>1319</v>
      </c>
      <c r="B1730" s="34" t="s">
        <v>976</v>
      </c>
      <c r="C1730" s="35" t="s">
        <v>112</v>
      </c>
      <c r="D1730" s="35">
        <v>58</v>
      </c>
      <c r="E1730" s="141"/>
      <c r="F1730" s="132"/>
      <c r="G1730" s="43">
        <v>58</v>
      </c>
      <c r="L1730" s="133">
        <f t="shared" si="60"/>
        <v>58</v>
      </c>
    </row>
    <row r="1731" spans="1:21" x14ac:dyDescent="0.25">
      <c r="A1731" s="35"/>
      <c r="B1731" s="39"/>
      <c r="C1731" s="35"/>
      <c r="D1731" s="35"/>
      <c r="E1731" s="141"/>
      <c r="F1731" s="132"/>
      <c r="L1731" s="133">
        <f t="shared" si="60"/>
        <v>0</v>
      </c>
    </row>
    <row r="1732" spans="1:21" x14ac:dyDescent="0.25">
      <c r="A1732" s="35" t="s">
        <v>1320</v>
      </c>
      <c r="B1732" s="39" t="s">
        <v>509</v>
      </c>
      <c r="C1732" s="35" t="s">
        <v>214</v>
      </c>
      <c r="D1732" s="35">
        <v>1</v>
      </c>
      <c r="E1732" s="141"/>
      <c r="F1732" s="132"/>
      <c r="G1732" s="43">
        <v>1</v>
      </c>
      <c r="L1732" s="133">
        <f t="shared" si="60"/>
        <v>1</v>
      </c>
    </row>
    <row r="1733" spans="1:21" x14ac:dyDescent="0.25">
      <c r="A1733" s="35"/>
      <c r="B1733" s="39"/>
      <c r="C1733" s="35"/>
      <c r="D1733" s="35"/>
      <c r="E1733" s="141"/>
      <c r="F1733" s="132"/>
      <c r="L1733" s="133">
        <f t="shared" si="60"/>
        <v>0</v>
      </c>
    </row>
    <row r="1734" spans="1:21" x14ac:dyDescent="0.25">
      <c r="A1734" s="35"/>
      <c r="B1734" s="39"/>
      <c r="C1734" s="35"/>
      <c r="D1734" s="35"/>
      <c r="E1734" s="141"/>
      <c r="F1734" s="132"/>
      <c r="L1734" s="133"/>
    </row>
    <row r="1735" spans="1:21" x14ac:dyDescent="0.25">
      <c r="A1735" s="35"/>
      <c r="B1735" s="39"/>
      <c r="C1735" s="35"/>
      <c r="D1735" s="35"/>
      <c r="E1735" s="141"/>
      <c r="F1735" s="132"/>
      <c r="L1735" s="133"/>
    </row>
    <row r="1736" spans="1:21" x14ac:dyDescent="0.25">
      <c r="A1736" s="35"/>
      <c r="B1736" s="39"/>
      <c r="C1736" s="35"/>
      <c r="D1736" s="35"/>
      <c r="E1736" s="141"/>
      <c r="F1736" s="132"/>
      <c r="L1736" s="133"/>
    </row>
    <row r="1737" spans="1:21" x14ac:dyDescent="0.25">
      <c r="A1737" s="35"/>
      <c r="B1737" s="39"/>
      <c r="C1737" s="35"/>
      <c r="D1737" s="35"/>
      <c r="E1737" s="141"/>
      <c r="F1737" s="132"/>
      <c r="L1737" s="133"/>
    </row>
    <row r="1738" spans="1:21" x14ac:dyDescent="0.25">
      <c r="A1738" s="35"/>
      <c r="B1738" s="39"/>
      <c r="C1738" s="35"/>
      <c r="D1738" s="35"/>
      <c r="E1738" s="141"/>
      <c r="F1738" s="132"/>
      <c r="L1738" s="133"/>
    </row>
    <row r="1739" spans="1:21" x14ac:dyDescent="0.25">
      <c r="A1739" s="35"/>
      <c r="B1739" s="39"/>
      <c r="C1739" s="35"/>
      <c r="D1739" s="35"/>
      <c r="E1739" s="141"/>
      <c r="F1739" s="132"/>
      <c r="L1739" s="133"/>
    </row>
    <row r="1740" spans="1:21" s="140" customFormat="1" x14ac:dyDescent="0.25">
      <c r="A1740" s="10"/>
      <c r="B1740" s="11" t="s">
        <v>54</v>
      </c>
      <c r="C1740" s="10"/>
      <c r="D1740" s="10"/>
      <c r="E1740" s="12"/>
      <c r="F1740" s="12"/>
      <c r="G1740" s="139"/>
      <c r="H1740" s="139"/>
      <c r="I1740" s="139"/>
      <c r="J1740" s="139"/>
      <c r="K1740" s="139"/>
      <c r="L1740" s="133">
        <f>SUM(G1740:K1740)</f>
        <v>0</v>
      </c>
      <c r="M1740" s="139"/>
      <c r="N1740" s="139"/>
      <c r="O1740" s="139"/>
      <c r="P1740" s="139"/>
      <c r="Q1740" s="139"/>
      <c r="R1740" s="139"/>
      <c r="S1740" s="139"/>
      <c r="T1740" s="139"/>
      <c r="U1740" s="139"/>
    </row>
    <row r="1741" spans="1:21" s="140" customFormat="1" ht="23.65" customHeight="1" x14ac:dyDescent="0.25">
      <c r="A1741" s="13"/>
      <c r="B1741" s="14" t="s">
        <v>115</v>
      </c>
      <c r="C1741" s="13"/>
      <c r="D1741" s="13"/>
      <c r="E1741" s="15"/>
      <c r="F1741" s="16"/>
      <c r="G1741" s="139"/>
      <c r="H1741" s="139"/>
      <c r="I1741" s="139"/>
      <c r="J1741" s="139"/>
      <c r="K1741" s="139"/>
      <c r="L1741" s="133">
        <f>SUM(G1741:K1741)</f>
        <v>0</v>
      </c>
      <c r="M1741" s="139"/>
      <c r="N1741" s="139"/>
      <c r="O1741" s="139"/>
      <c r="P1741" s="139"/>
      <c r="Q1741" s="139"/>
      <c r="R1741" s="139"/>
      <c r="S1741" s="139"/>
      <c r="T1741" s="139"/>
      <c r="U1741" s="139"/>
    </row>
    <row r="1742" spans="1:21" s="140" customFormat="1" x14ac:dyDescent="0.25">
      <c r="A1742" s="45"/>
      <c r="B1742" s="46"/>
      <c r="C1742" s="45"/>
      <c r="D1742" s="45"/>
      <c r="E1742" s="47"/>
      <c r="F1742" s="47"/>
      <c r="G1742" s="139"/>
      <c r="H1742" s="139"/>
      <c r="I1742" s="139"/>
      <c r="J1742" s="139"/>
      <c r="K1742" s="139"/>
      <c r="L1742" s="133">
        <f>SUM(G1742:K1742)</f>
        <v>0</v>
      </c>
      <c r="M1742" s="139"/>
      <c r="N1742" s="139"/>
      <c r="O1742" s="139"/>
      <c r="P1742" s="139"/>
      <c r="Q1742" s="139"/>
      <c r="R1742" s="139"/>
      <c r="S1742" s="139"/>
      <c r="T1742" s="139"/>
      <c r="U1742" s="139"/>
    </row>
    <row r="1743" spans="1:21" s="140" customFormat="1" x14ac:dyDescent="0.25">
      <c r="A1743" s="452"/>
      <c r="B1743" s="11"/>
      <c r="C1743" s="10"/>
      <c r="D1743" s="10"/>
      <c r="E1743" s="12"/>
      <c r="F1743" s="12"/>
      <c r="G1743" s="139"/>
      <c r="H1743" s="139"/>
      <c r="I1743" s="139"/>
      <c r="J1743" s="139"/>
      <c r="K1743" s="139"/>
      <c r="L1743" s="133">
        <f>SUM(G1743:K1743)</f>
        <v>0</v>
      </c>
      <c r="M1743" s="139"/>
      <c r="N1743" s="139"/>
      <c r="O1743" s="139"/>
      <c r="P1743" s="139"/>
      <c r="Q1743" s="139"/>
      <c r="R1743" s="139"/>
      <c r="S1743" s="139"/>
      <c r="T1743" s="139"/>
      <c r="U1743" s="139"/>
    </row>
    <row r="1744" spans="1:21" s="140" customFormat="1" ht="22.15" customHeight="1" x14ac:dyDescent="0.25">
      <c r="A1744" s="20"/>
      <c r="B1744" s="21" t="s">
        <v>116</v>
      </c>
      <c r="C1744" s="20"/>
      <c r="D1744" s="20"/>
      <c r="E1744" s="22"/>
      <c r="F1744" s="23"/>
      <c r="G1744" s="139"/>
      <c r="H1744" s="139"/>
      <c r="I1744" s="139"/>
      <c r="J1744" s="139"/>
      <c r="K1744" s="139"/>
      <c r="L1744" s="133">
        <f>SUM(G1744:K1744)</f>
        <v>0</v>
      </c>
      <c r="M1744" s="139"/>
      <c r="N1744" s="139"/>
      <c r="O1744" s="139"/>
      <c r="P1744" s="139"/>
      <c r="Q1744" s="139"/>
      <c r="R1744" s="139"/>
      <c r="S1744" s="139"/>
      <c r="T1744" s="139"/>
      <c r="U1744" s="139"/>
    </row>
    <row r="1745" spans="1:21" s="140" customFormat="1" ht="15.4" customHeight="1" x14ac:dyDescent="0.25">
      <c r="A1745" s="25"/>
      <c r="B1745" s="27"/>
      <c r="C1745" s="25"/>
      <c r="D1745" s="25"/>
      <c r="E1745" s="26"/>
      <c r="F1745" s="28"/>
      <c r="G1745" s="139"/>
      <c r="H1745" s="139"/>
      <c r="I1745" s="139"/>
      <c r="J1745" s="139"/>
      <c r="K1745" s="139"/>
      <c r="L1745" s="133"/>
      <c r="M1745" s="139"/>
      <c r="N1745" s="139"/>
      <c r="O1745" s="139"/>
      <c r="P1745" s="139"/>
      <c r="Q1745" s="139"/>
      <c r="R1745" s="139"/>
      <c r="S1745" s="139"/>
      <c r="T1745" s="139"/>
      <c r="U1745" s="139"/>
    </row>
    <row r="1746" spans="1:21" x14ac:dyDescent="0.25">
      <c r="A1746" s="35" t="s">
        <v>1321</v>
      </c>
      <c r="B1746" s="142" t="s">
        <v>510</v>
      </c>
      <c r="C1746" s="35"/>
      <c r="D1746" s="35"/>
      <c r="E1746" s="141"/>
      <c r="F1746" s="132" t="str">
        <f t="shared" ref="F1746:F1749" si="62">IF(OR(AND(D1746="Prov",E1746="Sum"),(E1746="PC Sum")),". . . . . . . . .00",IF(ISERR(D1746*E1746),"",IF(D1746*E1746=0,"",ROUND(D1746*E1746,2))))</f>
        <v/>
      </c>
      <c r="L1746" s="133">
        <f t="shared" ref="L1746:L1754" si="63">SUM(G1746:K1746)</f>
        <v>0</v>
      </c>
    </row>
    <row r="1747" spans="1:21" x14ac:dyDescent="0.25">
      <c r="A1747" s="35"/>
      <c r="B1747" s="142"/>
      <c r="C1747" s="35"/>
      <c r="D1747" s="35"/>
      <c r="E1747" s="141"/>
      <c r="F1747" s="132" t="str">
        <f t="shared" si="62"/>
        <v/>
      </c>
      <c r="L1747" s="133">
        <f t="shared" si="63"/>
        <v>0</v>
      </c>
    </row>
    <row r="1748" spans="1:21" x14ac:dyDescent="0.25">
      <c r="A1748" s="35" t="s">
        <v>1322</v>
      </c>
      <c r="B1748" s="142" t="s">
        <v>558</v>
      </c>
      <c r="C1748" s="35"/>
      <c r="D1748" s="35"/>
      <c r="E1748" s="141"/>
      <c r="F1748" s="132" t="str">
        <f t="shared" si="62"/>
        <v/>
      </c>
      <c r="L1748" s="133">
        <f t="shared" si="63"/>
        <v>0</v>
      </c>
    </row>
    <row r="1749" spans="1:21" x14ac:dyDescent="0.25">
      <c r="A1749" s="35"/>
      <c r="B1749" s="142"/>
      <c r="C1749" s="35"/>
      <c r="D1749" s="35"/>
      <c r="E1749" s="141"/>
      <c r="F1749" s="132" t="str">
        <f t="shared" si="62"/>
        <v/>
      </c>
      <c r="L1749" s="133">
        <f t="shared" si="63"/>
        <v>0</v>
      </c>
    </row>
    <row r="1750" spans="1:21" ht="128.25" x14ac:dyDescent="0.25">
      <c r="A1750" s="35" t="s">
        <v>1323</v>
      </c>
      <c r="B1750" s="192" t="s">
        <v>1355</v>
      </c>
      <c r="C1750" s="35" t="s">
        <v>112</v>
      </c>
      <c r="D1750" s="35">
        <v>60</v>
      </c>
      <c r="E1750" s="141"/>
      <c r="F1750" s="132"/>
      <c r="G1750" s="43">
        <v>100</v>
      </c>
      <c r="L1750" s="133">
        <f t="shared" si="63"/>
        <v>100</v>
      </c>
    </row>
    <row r="1751" spans="1:21" x14ac:dyDescent="0.25">
      <c r="A1751" s="35"/>
      <c r="B1751" s="39"/>
      <c r="C1751" s="35"/>
      <c r="D1751" s="35"/>
      <c r="E1751" s="141"/>
      <c r="F1751" s="132"/>
      <c r="L1751" s="133">
        <f t="shared" si="63"/>
        <v>0</v>
      </c>
    </row>
    <row r="1752" spans="1:21" x14ac:dyDescent="0.25">
      <c r="A1752" s="35" t="s">
        <v>1324</v>
      </c>
      <c r="B1752" s="193" t="s">
        <v>559</v>
      </c>
      <c r="C1752" s="35"/>
      <c r="D1752" s="35"/>
      <c r="E1752" s="141"/>
      <c r="F1752" s="132"/>
      <c r="L1752" s="133">
        <f t="shared" si="63"/>
        <v>0</v>
      </c>
    </row>
    <row r="1753" spans="1:21" x14ac:dyDescent="0.25">
      <c r="A1753" s="35"/>
      <c r="B1753" s="194"/>
      <c r="C1753" s="35"/>
      <c r="D1753" s="195"/>
      <c r="E1753" s="141"/>
      <c r="F1753" s="132"/>
      <c r="L1753" s="133">
        <f t="shared" si="63"/>
        <v>0</v>
      </c>
    </row>
    <row r="1754" spans="1:21" ht="85.5" x14ac:dyDescent="0.25">
      <c r="A1754" s="35" t="s">
        <v>1325</v>
      </c>
      <c r="B1754" s="192" t="s">
        <v>1354</v>
      </c>
      <c r="C1754" s="35" t="s">
        <v>112</v>
      </c>
      <c r="D1754" s="35">
        <v>94</v>
      </c>
      <c r="E1754" s="141"/>
      <c r="F1754" s="132"/>
      <c r="H1754" s="43">
        <v>10</v>
      </c>
      <c r="I1754" s="43">
        <v>8</v>
      </c>
      <c r="J1754" s="43">
        <v>46</v>
      </c>
      <c r="K1754" s="43">
        <v>30</v>
      </c>
      <c r="L1754" s="133">
        <f t="shared" si="63"/>
        <v>94</v>
      </c>
    </row>
    <row r="1755" spans="1:21" x14ac:dyDescent="0.25">
      <c r="A1755" s="35"/>
      <c r="B1755" s="192"/>
      <c r="C1755" s="35"/>
      <c r="D1755" s="35"/>
      <c r="E1755" s="141"/>
      <c r="F1755" s="132"/>
      <c r="L1755" s="133"/>
    </row>
    <row r="1756" spans="1:21" ht="85.5" x14ac:dyDescent="0.25">
      <c r="A1756" s="35" t="s">
        <v>1326</v>
      </c>
      <c r="B1756" s="192" t="s">
        <v>1353</v>
      </c>
      <c r="C1756" s="35" t="s">
        <v>114</v>
      </c>
      <c r="D1756" s="35">
        <v>1</v>
      </c>
      <c r="E1756" s="141"/>
      <c r="F1756" s="132"/>
      <c r="H1756" s="43">
        <v>2</v>
      </c>
      <c r="I1756" s="43">
        <v>2</v>
      </c>
      <c r="J1756" s="43">
        <v>2</v>
      </c>
      <c r="K1756" s="43">
        <v>1</v>
      </c>
      <c r="L1756" s="133">
        <f>SUM(G1756:K1756)</f>
        <v>7</v>
      </c>
    </row>
    <row r="1757" spans="1:21" x14ac:dyDescent="0.25">
      <c r="A1757" s="35"/>
      <c r="B1757" s="39"/>
      <c r="C1757" s="35"/>
      <c r="D1757" s="35"/>
      <c r="E1757" s="141"/>
      <c r="F1757" s="132"/>
      <c r="L1757" s="133">
        <f>SUM(G1757:K1757)</f>
        <v>0</v>
      </c>
    </row>
    <row r="1758" spans="1:21" ht="85.5" x14ac:dyDescent="0.25">
      <c r="A1758" s="35" t="s">
        <v>1327</v>
      </c>
      <c r="B1758" s="192" t="s">
        <v>1352</v>
      </c>
      <c r="C1758" s="35" t="s">
        <v>114</v>
      </c>
      <c r="D1758" s="35">
        <v>1</v>
      </c>
      <c r="E1758" s="141"/>
      <c r="F1758" s="132"/>
      <c r="K1758" s="43">
        <v>1</v>
      </c>
      <c r="L1758" s="133">
        <f>SUM(G1758:K1758)</f>
        <v>1</v>
      </c>
    </row>
    <row r="1759" spans="1:21" x14ac:dyDescent="0.25">
      <c r="A1759" s="35"/>
      <c r="B1759" s="192"/>
      <c r="C1759" s="35"/>
      <c r="D1759" s="35"/>
      <c r="E1759" s="141"/>
      <c r="F1759" s="132"/>
      <c r="L1759" s="133"/>
    </row>
    <row r="1760" spans="1:21" ht="85.5" x14ac:dyDescent="0.25">
      <c r="A1760" s="35" t="s">
        <v>1328</v>
      </c>
      <c r="B1760" s="192" t="s">
        <v>1351</v>
      </c>
      <c r="C1760" s="35" t="s">
        <v>114</v>
      </c>
      <c r="D1760" s="35">
        <v>2</v>
      </c>
      <c r="E1760" s="141"/>
      <c r="F1760" s="132"/>
      <c r="H1760" s="43">
        <v>2</v>
      </c>
      <c r="I1760" s="43">
        <v>2</v>
      </c>
      <c r="J1760" s="43">
        <v>2</v>
      </c>
      <c r="K1760" s="43">
        <v>1</v>
      </c>
      <c r="L1760" s="133">
        <f>SUM(G1760:K1760)</f>
        <v>7</v>
      </c>
    </row>
    <row r="1761" spans="1:12" x14ac:dyDescent="0.25">
      <c r="A1761" s="35"/>
      <c r="B1761" s="192"/>
      <c r="C1761" s="35"/>
      <c r="D1761" s="35"/>
      <c r="E1761" s="141"/>
      <c r="F1761" s="132"/>
      <c r="L1761" s="133"/>
    </row>
    <row r="1762" spans="1:12" x14ac:dyDescent="0.25">
      <c r="A1762" s="35"/>
      <c r="B1762" s="192"/>
      <c r="C1762" s="35"/>
      <c r="D1762" s="35"/>
      <c r="E1762" s="141"/>
      <c r="F1762" s="132"/>
      <c r="L1762" s="133"/>
    </row>
    <row r="1763" spans="1:12" x14ac:dyDescent="0.25">
      <c r="A1763" s="35"/>
      <c r="B1763" s="192"/>
      <c r="C1763" s="35"/>
      <c r="D1763" s="35"/>
      <c r="E1763" s="141"/>
      <c r="F1763" s="132"/>
      <c r="L1763" s="133"/>
    </row>
    <row r="1764" spans="1:12" x14ac:dyDescent="0.25">
      <c r="A1764" s="35"/>
      <c r="B1764" s="192"/>
      <c r="C1764" s="35"/>
      <c r="D1764" s="35"/>
      <c r="E1764" s="141"/>
      <c r="F1764" s="132"/>
      <c r="L1764" s="133"/>
    </row>
    <row r="1765" spans="1:12" x14ac:dyDescent="0.25">
      <c r="A1765" s="35"/>
      <c r="B1765" s="192"/>
      <c r="C1765" s="35"/>
      <c r="D1765" s="35"/>
      <c r="E1765" s="141"/>
      <c r="F1765" s="132"/>
      <c r="L1765" s="133"/>
    </row>
    <row r="1766" spans="1:12" x14ac:dyDescent="0.25">
      <c r="A1766" s="35"/>
      <c r="B1766" s="192"/>
      <c r="C1766" s="35"/>
      <c r="D1766" s="35"/>
      <c r="E1766" s="141"/>
      <c r="F1766" s="132"/>
      <c r="L1766" s="133"/>
    </row>
    <row r="1767" spans="1:12" x14ac:dyDescent="0.25">
      <c r="A1767" s="35"/>
      <c r="B1767" s="192"/>
      <c r="C1767" s="35"/>
      <c r="D1767" s="35"/>
      <c r="E1767" s="141"/>
      <c r="F1767" s="132"/>
      <c r="L1767" s="133"/>
    </row>
    <row r="1768" spans="1:12" x14ac:dyDescent="0.25">
      <c r="A1768" s="35"/>
      <c r="B1768" s="192"/>
      <c r="C1768" s="35"/>
      <c r="D1768" s="35"/>
      <c r="E1768" s="141"/>
      <c r="F1768" s="132"/>
      <c r="L1768" s="133"/>
    </row>
    <row r="1769" spans="1:12" x14ac:dyDescent="0.25">
      <c r="A1769" s="35"/>
      <c r="B1769" s="192"/>
      <c r="C1769" s="35"/>
      <c r="D1769" s="35"/>
      <c r="E1769" s="141"/>
      <c r="F1769" s="132"/>
      <c r="L1769" s="133"/>
    </row>
    <row r="1770" spans="1:12" x14ac:dyDescent="0.25">
      <c r="A1770" s="35"/>
      <c r="B1770" s="192"/>
      <c r="C1770" s="35"/>
      <c r="D1770" s="35"/>
      <c r="E1770" s="141"/>
      <c r="F1770" s="132"/>
      <c r="L1770" s="133"/>
    </row>
    <row r="1771" spans="1:12" x14ac:dyDescent="0.25">
      <c r="A1771" s="35"/>
      <c r="B1771" s="192"/>
      <c r="C1771" s="35"/>
      <c r="D1771" s="35"/>
      <c r="E1771" s="141"/>
      <c r="F1771" s="132"/>
      <c r="L1771" s="133"/>
    </row>
    <row r="1772" spans="1:12" x14ac:dyDescent="0.25">
      <c r="A1772" s="35"/>
      <c r="B1772" s="192"/>
      <c r="C1772" s="35"/>
      <c r="D1772" s="35"/>
      <c r="E1772" s="141"/>
      <c r="F1772" s="132"/>
      <c r="L1772" s="133"/>
    </row>
    <row r="1773" spans="1:12" x14ac:dyDescent="0.25">
      <c r="A1773" s="35"/>
      <c r="B1773" s="192"/>
      <c r="C1773" s="35"/>
      <c r="D1773" s="35"/>
      <c r="E1773" s="141"/>
      <c r="F1773" s="132"/>
      <c r="L1773" s="133"/>
    </row>
    <row r="1774" spans="1:12" x14ac:dyDescent="0.25">
      <c r="A1774" s="35"/>
      <c r="B1774" s="192"/>
      <c r="C1774" s="35"/>
      <c r="D1774" s="35"/>
      <c r="E1774" s="141"/>
      <c r="F1774" s="132"/>
      <c r="L1774" s="133"/>
    </row>
    <row r="1775" spans="1:12" x14ac:dyDescent="0.25">
      <c r="A1775" s="35"/>
      <c r="B1775" s="192"/>
      <c r="C1775" s="35"/>
      <c r="D1775" s="35"/>
      <c r="E1775" s="141"/>
      <c r="F1775" s="132"/>
      <c r="L1775" s="133"/>
    </row>
    <row r="1776" spans="1:12" x14ac:dyDescent="0.25">
      <c r="A1776" s="35"/>
      <c r="B1776" s="192"/>
      <c r="C1776" s="35"/>
      <c r="D1776" s="35"/>
      <c r="E1776" s="141"/>
      <c r="F1776" s="132"/>
      <c r="L1776" s="133"/>
    </row>
    <row r="1777" spans="1:21" x14ac:dyDescent="0.25">
      <c r="A1777" s="35"/>
      <c r="B1777" s="192"/>
      <c r="C1777" s="35"/>
      <c r="D1777" s="35"/>
      <c r="E1777" s="141"/>
      <c r="F1777" s="132"/>
      <c r="L1777" s="133"/>
    </row>
    <row r="1778" spans="1:21" x14ac:dyDescent="0.25">
      <c r="A1778" s="35"/>
      <c r="B1778" s="192"/>
      <c r="C1778" s="35"/>
      <c r="D1778" s="35"/>
      <c r="E1778" s="141"/>
      <c r="F1778" s="132"/>
      <c r="L1778" s="133"/>
    </row>
    <row r="1779" spans="1:21" x14ac:dyDescent="0.25">
      <c r="A1779" s="35"/>
      <c r="B1779" s="192"/>
      <c r="C1779" s="35"/>
      <c r="D1779" s="35"/>
      <c r="E1779" s="141"/>
      <c r="F1779" s="132"/>
      <c r="L1779" s="133"/>
    </row>
    <row r="1780" spans="1:21" x14ac:dyDescent="0.25">
      <c r="A1780" s="35"/>
      <c r="B1780" s="192"/>
      <c r="C1780" s="35"/>
      <c r="D1780" s="35"/>
      <c r="E1780" s="141"/>
      <c r="F1780" s="132"/>
      <c r="L1780" s="133"/>
    </row>
    <row r="1781" spans="1:21" s="140" customFormat="1" x14ac:dyDescent="0.25">
      <c r="A1781" s="10"/>
      <c r="B1781" s="11" t="s">
        <v>54</v>
      </c>
      <c r="C1781" s="10"/>
      <c r="D1781" s="10"/>
      <c r="E1781" s="12"/>
      <c r="F1781" s="12"/>
      <c r="G1781" s="139"/>
      <c r="H1781" s="139"/>
      <c r="I1781" s="139"/>
      <c r="J1781" s="139"/>
      <c r="K1781" s="139"/>
      <c r="L1781" s="133">
        <f>SUM(G1781:K1781)</f>
        <v>0</v>
      </c>
      <c r="M1781" s="139"/>
      <c r="N1781" s="139"/>
      <c r="O1781" s="139"/>
      <c r="P1781" s="139"/>
      <c r="Q1781" s="139"/>
      <c r="R1781" s="139"/>
      <c r="S1781" s="139"/>
      <c r="T1781" s="139"/>
      <c r="U1781" s="139"/>
    </row>
    <row r="1782" spans="1:21" s="140" customFormat="1" ht="23.65" customHeight="1" x14ac:dyDescent="0.25">
      <c r="A1782" s="13"/>
      <c r="B1782" s="14" t="s">
        <v>115</v>
      </c>
      <c r="C1782" s="13"/>
      <c r="D1782" s="13"/>
      <c r="E1782" s="15"/>
      <c r="F1782" s="16"/>
      <c r="G1782" s="139"/>
      <c r="H1782" s="139"/>
      <c r="I1782" s="139"/>
      <c r="J1782" s="139"/>
      <c r="K1782" s="139"/>
      <c r="L1782" s="133">
        <f>SUM(G1782:K1782)</f>
        <v>0</v>
      </c>
      <c r="M1782" s="139"/>
      <c r="N1782" s="139"/>
      <c r="O1782" s="139"/>
      <c r="P1782" s="139"/>
      <c r="Q1782" s="139"/>
      <c r="R1782" s="139"/>
      <c r="S1782" s="139"/>
      <c r="T1782" s="139"/>
      <c r="U1782" s="139"/>
    </row>
    <row r="1783" spans="1:21" s="140" customFormat="1" x14ac:dyDescent="0.25">
      <c r="A1783" s="45"/>
      <c r="B1783" s="46"/>
      <c r="C1783" s="45"/>
      <c r="D1783" s="45"/>
      <c r="E1783" s="47"/>
      <c r="F1783" s="47"/>
      <c r="G1783" s="139"/>
      <c r="H1783" s="139"/>
      <c r="I1783" s="139"/>
      <c r="J1783" s="139"/>
      <c r="K1783" s="139"/>
      <c r="L1783" s="133">
        <f>SUM(G1783:K1783)</f>
        <v>0</v>
      </c>
      <c r="M1783" s="139"/>
      <c r="N1783" s="139"/>
      <c r="O1783" s="139"/>
      <c r="P1783" s="139"/>
      <c r="Q1783" s="139"/>
      <c r="R1783" s="139"/>
      <c r="S1783" s="139"/>
      <c r="T1783" s="139"/>
      <c r="U1783" s="139"/>
    </row>
    <row r="1784" spans="1:21" s="140" customFormat="1" x14ac:dyDescent="0.25">
      <c r="A1784" s="452"/>
      <c r="B1784" s="11"/>
      <c r="C1784" s="10"/>
      <c r="D1784" s="10"/>
      <c r="E1784" s="12"/>
      <c r="F1784" s="12"/>
      <c r="G1784" s="139"/>
      <c r="H1784" s="139"/>
      <c r="I1784" s="139"/>
      <c r="J1784" s="139"/>
      <c r="K1784" s="139"/>
      <c r="L1784" s="133">
        <f>SUM(G1784:K1784)</f>
        <v>0</v>
      </c>
      <c r="M1784" s="139"/>
      <c r="N1784" s="139"/>
      <c r="O1784" s="139"/>
      <c r="P1784" s="139"/>
      <c r="Q1784" s="139"/>
      <c r="R1784" s="139"/>
      <c r="S1784" s="139"/>
      <c r="T1784" s="139"/>
      <c r="U1784" s="139"/>
    </row>
    <row r="1785" spans="1:21" s="140" customFormat="1" ht="22.15" customHeight="1" x14ac:dyDescent="0.25">
      <c r="A1785" s="20"/>
      <c r="B1785" s="21" t="s">
        <v>116</v>
      </c>
      <c r="C1785" s="20"/>
      <c r="D1785" s="20"/>
      <c r="E1785" s="22"/>
      <c r="F1785" s="23"/>
      <c r="G1785" s="139"/>
      <c r="H1785" s="139"/>
      <c r="I1785" s="139"/>
      <c r="J1785" s="139"/>
      <c r="K1785" s="139"/>
      <c r="L1785" s="133">
        <f>SUM(G1785:K1785)</f>
        <v>0</v>
      </c>
      <c r="M1785" s="139"/>
      <c r="N1785" s="139"/>
      <c r="O1785" s="139"/>
      <c r="P1785" s="139"/>
      <c r="Q1785" s="139"/>
      <c r="R1785" s="139"/>
      <c r="S1785" s="139"/>
      <c r="T1785" s="139"/>
      <c r="U1785" s="139"/>
    </row>
    <row r="1786" spans="1:21" s="140" customFormat="1" ht="15.4" customHeight="1" x14ac:dyDescent="0.25">
      <c r="A1786" s="25"/>
      <c r="B1786" s="27"/>
      <c r="C1786" s="25"/>
      <c r="D1786" s="25"/>
      <c r="E1786" s="26"/>
      <c r="F1786" s="28"/>
      <c r="G1786" s="139"/>
      <c r="H1786" s="139"/>
      <c r="I1786" s="139"/>
      <c r="J1786" s="139"/>
      <c r="K1786" s="139"/>
      <c r="L1786" s="133"/>
      <c r="M1786" s="139"/>
      <c r="N1786" s="139"/>
      <c r="O1786" s="139"/>
      <c r="P1786" s="139"/>
      <c r="Q1786" s="139"/>
      <c r="R1786" s="139"/>
      <c r="S1786" s="139"/>
      <c r="T1786" s="139"/>
      <c r="U1786" s="139"/>
    </row>
    <row r="1787" spans="1:21" ht="85.5" x14ac:dyDescent="0.25">
      <c r="A1787" s="35" t="s">
        <v>1329</v>
      </c>
      <c r="B1787" s="192" t="s">
        <v>713</v>
      </c>
      <c r="C1787" s="35" t="s">
        <v>114</v>
      </c>
      <c r="D1787" s="35">
        <v>2</v>
      </c>
      <c r="E1787" s="141"/>
      <c r="F1787" s="132"/>
      <c r="H1787" s="43">
        <v>2</v>
      </c>
      <c r="I1787" s="43">
        <v>2</v>
      </c>
      <c r="J1787" s="43">
        <v>2</v>
      </c>
      <c r="K1787" s="43">
        <v>1</v>
      </c>
      <c r="L1787" s="133">
        <f>SUM(G1787:K1787)</f>
        <v>7</v>
      </c>
    </row>
    <row r="1788" spans="1:21" x14ac:dyDescent="0.25">
      <c r="A1788" s="35"/>
      <c r="B1788" s="192"/>
      <c r="C1788" s="35"/>
      <c r="D1788" s="35"/>
      <c r="E1788" s="141"/>
      <c r="F1788" s="132"/>
      <c r="L1788" s="133"/>
    </row>
    <row r="1789" spans="1:21" ht="85.5" x14ac:dyDescent="0.25">
      <c r="A1789" s="35" t="s">
        <v>1330</v>
      </c>
      <c r="B1789" s="192" t="s">
        <v>702</v>
      </c>
      <c r="C1789" s="35" t="s">
        <v>114</v>
      </c>
      <c r="D1789" s="35">
        <v>1</v>
      </c>
      <c r="E1789" s="141"/>
      <c r="F1789" s="132"/>
      <c r="K1789" s="43">
        <v>1</v>
      </c>
      <c r="L1789" s="133">
        <f>SUM(G1789:K1789)</f>
        <v>1</v>
      </c>
    </row>
    <row r="1790" spans="1:21" x14ac:dyDescent="0.25">
      <c r="A1790" s="35"/>
      <c r="B1790" s="192"/>
      <c r="C1790" s="35"/>
      <c r="D1790" s="35"/>
      <c r="E1790" s="141"/>
      <c r="F1790" s="132"/>
      <c r="L1790" s="133"/>
    </row>
    <row r="1791" spans="1:21" ht="85.5" x14ac:dyDescent="0.25">
      <c r="A1791" s="35" t="s">
        <v>1331</v>
      </c>
      <c r="B1791" s="192" t="s">
        <v>714</v>
      </c>
      <c r="C1791" s="35" t="s">
        <v>114</v>
      </c>
      <c r="D1791" s="35">
        <v>1</v>
      </c>
      <c r="E1791" s="141"/>
      <c r="F1791" s="132"/>
      <c r="H1791" s="43">
        <v>2</v>
      </c>
      <c r="I1791" s="43">
        <v>2</v>
      </c>
      <c r="J1791" s="43">
        <v>2</v>
      </c>
      <c r="K1791" s="43">
        <v>1</v>
      </c>
      <c r="L1791" s="133">
        <f>SUM(G1791:K1791)</f>
        <v>7</v>
      </c>
    </row>
    <row r="1792" spans="1:21" x14ac:dyDescent="0.25">
      <c r="A1792" s="35"/>
      <c r="B1792" s="192"/>
      <c r="C1792" s="35"/>
      <c r="D1792" s="35"/>
      <c r="E1792" s="141"/>
      <c r="F1792" s="132"/>
      <c r="L1792" s="133"/>
    </row>
    <row r="1793" spans="1:12" ht="99.75" x14ac:dyDescent="0.25">
      <c r="A1793" s="35" t="s">
        <v>1332</v>
      </c>
      <c r="B1793" s="192" t="s">
        <v>700</v>
      </c>
      <c r="C1793" s="35" t="s">
        <v>114</v>
      </c>
      <c r="D1793" s="35">
        <v>2</v>
      </c>
      <c r="E1793" s="141"/>
      <c r="F1793" s="132"/>
      <c r="J1793" s="43">
        <v>1</v>
      </c>
      <c r="K1793" s="43">
        <v>1</v>
      </c>
      <c r="L1793" s="133">
        <f t="shared" ref="L1793:L1799" si="64">SUM(G1793:K1793)</f>
        <v>2</v>
      </c>
    </row>
    <row r="1794" spans="1:12" x14ac:dyDescent="0.25">
      <c r="A1794" s="35"/>
      <c r="B1794" s="39"/>
      <c r="C1794" s="35"/>
      <c r="D1794" s="35"/>
      <c r="E1794" s="141"/>
      <c r="F1794" s="132"/>
      <c r="L1794" s="133">
        <f t="shared" si="64"/>
        <v>0</v>
      </c>
    </row>
    <row r="1795" spans="1:12" x14ac:dyDescent="0.25">
      <c r="A1795" s="35" t="s">
        <v>1334</v>
      </c>
      <c r="B1795" s="196" t="s">
        <v>669</v>
      </c>
      <c r="C1795" s="35"/>
      <c r="D1795" s="35"/>
      <c r="E1795" s="141"/>
      <c r="F1795" s="132"/>
      <c r="L1795" s="133">
        <f t="shared" si="64"/>
        <v>0</v>
      </c>
    </row>
    <row r="1796" spans="1:12" x14ac:dyDescent="0.25">
      <c r="A1796" s="35"/>
      <c r="B1796" s="192"/>
      <c r="C1796" s="35"/>
      <c r="D1796" s="35"/>
      <c r="E1796" s="141"/>
      <c r="F1796" s="132"/>
      <c r="L1796" s="133">
        <f t="shared" si="64"/>
        <v>0</v>
      </c>
    </row>
    <row r="1797" spans="1:12" x14ac:dyDescent="0.25">
      <c r="A1797" s="35" t="s">
        <v>1333</v>
      </c>
      <c r="B1797" s="193" t="s">
        <v>560</v>
      </c>
      <c r="C1797" s="35"/>
      <c r="D1797" s="35"/>
      <c r="E1797" s="141"/>
      <c r="F1797" s="132"/>
      <c r="L1797" s="133">
        <f t="shared" si="64"/>
        <v>0</v>
      </c>
    </row>
    <row r="1798" spans="1:12" x14ac:dyDescent="0.25">
      <c r="A1798" s="35"/>
      <c r="B1798" s="192"/>
      <c r="C1798" s="35"/>
      <c r="D1798" s="35"/>
      <c r="E1798" s="141"/>
      <c r="F1798" s="132"/>
      <c r="L1798" s="133">
        <f t="shared" si="64"/>
        <v>0</v>
      </c>
    </row>
    <row r="1799" spans="1:12" ht="28.5" x14ac:dyDescent="0.25">
      <c r="A1799" s="35" t="s">
        <v>1335</v>
      </c>
      <c r="B1799" s="192" t="s">
        <v>728</v>
      </c>
      <c r="C1799" s="35" t="s">
        <v>154</v>
      </c>
      <c r="D1799" s="35">
        <v>230</v>
      </c>
      <c r="E1799" s="141"/>
      <c r="F1799" s="132"/>
      <c r="G1799" s="43">
        <f>G1754*1.8*2</f>
        <v>0</v>
      </c>
      <c r="H1799" s="43">
        <f>H1754*1.8*2</f>
        <v>36</v>
      </c>
      <c r="I1799" s="43">
        <f>I1754*1.8*2</f>
        <v>28.8</v>
      </c>
      <c r="J1799" s="43">
        <f>J1754*1.8*2</f>
        <v>165.6</v>
      </c>
      <c r="L1799" s="133">
        <f t="shared" si="64"/>
        <v>230.39999999999998</v>
      </c>
    </row>
    <row r="1800" spans="1:12" x14ac:dyDescent="0.25">
      <c r="A1800" s="35"/>
      <c r="B1800" s="192"/>
      <c r="C1800" s="35"/>
      <c r="D1800" s="35"/>
      <c r="E1800" s="141"/>
      <c r="F1800" s="132"/>
      <c r="L1800" s="133"/>
    </row>
    <row r="1801" spans="1:12" x14ac:dyDescent="0.25">
      <c r="A1801" s="35"/>
      <c r="B1801" s="192"/>
      <c r="C1801" s="35"/>
      <c r="D1801" s="35"/>
      <c r="E1801" s="141"/>
      <c r="F1801" s="132"/>
      <c r="L1801" s="133"/>
    </row>
    <row r="1802" spans="1:12" x14ac:dyDescent="0.25">
      <c r="A1802" s="35"/>
      <c r="B1802" s="192"/>
      <c r="C1802" s="35"/>
      <c r="D1802" s="35"/>
      <c r="E1802" s="141"/>
      <c r="F1802" s="132"/>
      <c r="L1802" s="133"/>
    </row>
    <row r="1803" spans="1:12" x14ac:dyDescent="0.25">
      <c r="A1803" s="35"/>
      <c r="B1803" s="192"/>
      <c r="C1803" s="35"/>
      <c r="D1803" s="35"/>
      <c r="E1803" s="141"/>
      <c r="F1803" s="132"/>
      <c r="L1803" s="133"/>
    </row>
    <row r="1804" spans="1:12" x14ac:dyDescent="0.25">
      <c r="A1804" s="35"/>
      <c r="B1804" s="192"/>
      <c r="C1804" s="35"/>
      <c r="D1804" s="35"/>
      <c r="E1804" s="141"/>
      <c r="F1804" s="132"/>
      <c r="L1804" s="133"/>
    </row>
    <row r="1805" spans="1:12" x14ac:dyDescent="0.25">
      <c r="A1805" s="35"/>
      <c r="B1805" s="192"/>
      <c r="C1805" s="35"/>
      <c r="D1805" s="35"/>
      <c r="E1805" s="141"/>
      <c r="F1805" s="132"/>
      <c r="L1805" s="133"/>
    </row>
    <row r="1806" spans="1:12" x14ac:dyDescent="0.25">
      <c r="A1806" s="35"/>
      <c r="B1806" s="192"/>
      <c r="C1806" s="35"/>
      <c r="D1806" s="35"/>
      <c r="E1806" s="141"/>
      <c r="F1806" s="132"/>
      <c r="L1806" s="133">
        <f>SUM(G1806:K1806)</f>
        <v>0</v>
      </c>
    </row>
    <row r="1807" spans="1:12" x14ac:dyDescent="0.25">
      <c r="A1807" s="35"/>
      <c r="B1807" s="39"/>
      <c r="C1807" s="35"/>
      <c r="D1807" s="35"/>
      <c r="E1807" s="141"/>
      <c r="F1807" s="132"/>
      <c r="L1807" s="133">
        <f t="shared" ref="L1807:L1817" si="65">SUM(G1807:K1807)</f>
        <v>0</v>
      </c>
    </row>
    <row r="1808" spans="1:12" x14ac:dyDescent="0.25">
      <c r="A1808" s="35"/>
      <c r="B1808" s="39"/>
      <c r="C1808" s="35"/>
      <c r="D1808" s="35"/>
      <c r="E1808" s="141"/>
      <c r="F1808" s="132"/>
      <c r="L1808" s="133">
        <f t="shared" si="65"/>
        <v>0</v>
      </c>
    </row>
    <row r="1809" spans="1:21" x14ac:dyDescent="0.25">
      <c r="A1809" s="35"/>
      <c r="B1809" s="39"/>
      <c r="C1809" s="35"/>
      <c r="D1809" s="35"/>
      <c r="E1809" s="141"/>
      <c r="F1809" s="132"/>
      <c r="L1809" s="133">
        <f t="shared" si="65"/>
        <v>0</v>
      </c>
    </row>
    <row r="1810" spans="1:21" x14ac:dyDescent="0.25">
      <c r="A1810" s="35"/>
      <c r="B1810" s="39"/>
      <c r="C1810" s="35"/>
      <c r="D1810" s="35"/>
      <c r="E1810" s="141"/>
      <c r="F1810" s="132"/>
      <c r="L1810" s="133">
        <f t="shared" si="65"/>
        <v>0</v>
      </c>
    </row>
    <row r="1811" spans="1:21" x14ac:dyDescent="0.25">
      <c r="A1811" s="35"/>
      <c r="B1811" s="39"/>
      <c r="C1811" s="35"/>
      <c r="D1811" s="35"/>
      <c r="E1811" s="141"/>
      <c r="F1811" s="132"/>
      <c r="L1811" s="133">
        <f t="shared" si="65"/>
        <v>0</v>
      </c>
    </row>
    <row r="1812" spans="1:21" x14ac:dyDescent="0.25">
      <c r="A1812" s="35"/>
      <c r="B1812" s="39"/>
      <c r="C1812" s="35"/>
      <c r="D1812" s="35"/>
      <c r="E1812" s="141"/>
      <c r="F1812" s="143"/>
      <c r="L1812" s="133">
        <f t="shared" si="65"/>
        <v>0</v>
      </c>
    </row>
    <row r="1813" spans="1:21" x14ac:dyDescent="0.25">
      <c r="A1813" s="35"/>
      <c r="B1813" s="39"/>
      <c r="C1813" s="35"/>
      <c r="D1813" s="35"/>
      <c r="E1813" s="141"/>
      <c r="F1813" s="143"/>
      <c r="L1813" s="133">
        <f t="shared" si="65"/>
        <v>0</v>
      </c>
    </row>
    <row r="1814" spans="1:21" x14ac:dyDescent="0.25">
      <c r="A1814" s="35"/>
      <c r="B1814" s="39"/>
      <c r="C1814" s="35"/>
      <c r="D1814" s="35"/>
      <c r="E1814" s="141"/>
      <c r="F1814" s="143"/>
      <c r="L1814" s="133">
        <f t="shared" si="65"/>
        <v>0</v>
      </c>
    </row>
    <row r="1815" spans="1:21" x14ac:dyDescent="0.25">
      <c r="A1815" s="35"/>
      <c r="B1815" s="39"/>
      <c r="C1815" s="35"/>
      <c r="D1815" s="35"/>
      <c r="E1815" s="141"/>
      <c r="F1815" s="143"/>
      <c r="L1815" s="133">
        <f t="shared" si="65"/>
        <v>0</v>
      </c>
    </row>
    <row r="1816" spans="1:21" s="140" customFormat="1" ht="22.9" customHeight="1" x14ac:dyDescent="0.25">
      <c r="A1816" s="20"/>
      <c r="B1816" s="21" t="s">
        <v>124</v>
      </c>
      <c r="C1816" s="20"/>
      <c r="D1816" s="20"/>
      <c r="E1816" s="22"/>
      <c r="F1816" s="23"/>
      <c r="G1816" s="139"/>
      <c r="H1816" s="139"/>
      <c r="I1816" s="139"/>
      <c r="J1816" s="139"/>
      <c r="K1816" s="139"/>
      <c r="L1816" s="133">
        <f t="shared" si="65"/>
        <v>0</v>
      </c>
      <c r="M1816" s="139"/>
      <c r="N1816" s="139"/>
      <c r="O1816" s="139"/>
      <c r="P1816" s="139"/>
      <c r="Q1816" s="139"/>
      <c r="R1816" s="139"/>
      <c r="S1816" s="139"/>
      <c r="T1816" s="139"/>
      <c r="U1816" s="139"/>
    </row>
    <row r="1817" spans="1:21" s="140" customFormat="1" x14ac:dyDescent="0.25">
      <c r="A1817" s="45"/>
      <c r="B1817" s="46"/>
      <c r="C1817" s="45"/>
      <c r="D1817" s="45"/>
      <c r="E1817" s="47"/>
      <c r="F1817" s="47"/>
      <c r="G1817" s="139"/>
      <c r="H1817" s="139"/>
      <c r="I1817" s="139"/>
      <c r="J1817" s="139"/>
      <c r="K1817" s="139"/>
      <c r="L1817" s="133">
        <f t="shared" si="65"/>
        <v>0</v>
      </c>
      <c r="M1817" s="139"/>
      <c r="N1817" s="139"/>
      <c r="O1817" s="139"/>
      <c r="P1817" s="139"/>
      <c r="Q1817" s="139"/>
      <c r="R1817" s="139"/>
      <c r="S1817" s="139"/>
      <c r="T1817" s="139"/>
      <c r="U1817" s="139"/>
    </row>
  </sheetData>
  <mergeCells count="3">
    <mergeCell ref="A5:F5"/>
    <mergeCell ref="A3:E3"/>
    <mergeCell ref="A2:E2"/>
  </mergeCells>
  <pageMargins left="0.6692913385826772" right="0.31496062992125984" top="0.55118110236220474" bottom="0.55118110236220474" header="0.31496062992125984" footer="0.19685039370078741"/>
  <pageSetup paperSize="9" scale="70" firstPageNumber="102" fitToHeight="2" orientation="portrait" r:id="rId1"/>
  <headerFooter alignWithMargins="0">
    <oddFooter xml:space="preserve">&amp;C&amp;P&amp;R
</oddFooter>
  </headerFooter>
  <rowBreaks count="11" manualBreakCount="11">
    <brk id="65" max="5" man="1"/>
    <brk id="174" max="5" man="1"/>
    <brk id="281" max="5" man="1"/>
    <brk id="690" max="5" man="1"/>
    <brk id="729" max="5" man="1"/>
    <brk id="768" max="5" man="1"/>
    <brk id="814" max="5" man="1"/>
    <brk id="984" max="5" man="1"/>
    <brk id="1241" max="5" man="1"/>
    <brk id="1415" max="5" man="1"/>
    <brk id="87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2:G209"/>
  <sheetViews>
    <sheetView view="pageBreakPreview" topLeftCell="A4" zoomScaleNormal="100" zoomScaleSheetLayoutView="100" workbookViewId="0">
      <selection activeCell="F12" sqref="F12:F16"/>
    </sheetView>
  </sheetViews>
  <sheetFormatPr defaultColWidth="9.28515625" defaultRowHeight="12.75" x14ac:dyDescent="0.25"/>
  <cols>
    <col min="1" max="1" width="6.5703125" style="88" customWidth="1"/>
    <col min="2" max="2" width="3.7109375" style="80" customWidth="1"/>
    <col min="3" max="3" width="47.42578125" style="476" customWidth="1"/>
    <col min="4" max="4" width="7.28515625" style="88" customWidth="1"/>
    <col min="5" max="5" width="6.5703125" style="89" customWidth="1"/>
    <col min="6" max="6" width="18.28515625" style="457" customWidth="1"/>
    <col min="7" max="7" width="21.28515625" style="458" customWidth="1"/>
    <col min="8" max="16384" width="9.28515625" style="458"/>
  </cols>
  <sheetData>
    <row r="2" spans="1:7" ht="24" customHeight="1" x14ac:dyDescent="0.25">
      <c r="A2" s="291" t="str">
        <f>'Electrical Inst'!A1</f>
        <v>THE NATIONAL ZOOLOGICAL GARDENS OF SOUTH AFRICA IN PRETORIA</v>
      </c>
      <c r="B2" s="454"/>
      <c r="C2" s="293"/>
      <c r="D2" s="455"/>
      <c r="E2" s="456"/>
    </row>
    <row r="3" spans="1:7" s="471" customFormat="1" ht="36.6" customHeight="1" x14ac:dyDescent="0.25">
      <c r="A3" s="545" t="str">
        <f>'Electrical Inst'!A2</f>
        <v xml:space="preserve">THE DESIGN, UPGRADE AND RECONSTRUCTION OF THE AQUARIUM AND ASSOCIATED TANKS, REPTILE PARK AND OUTDOOR AQUATIC POOLS </v>
      </c>
      <c r="B3" s="545"/>
      <c r="C3" s="545"/>
      <c r="D3" s="545"/>
      <c r="E3" s="545"/>
      <c r="F3" s="457"/>
    </row>
    <row r="4" spans="1:7" x14ac:dyDescent="0.25">
      <c r="A4" s="455"/>
      <c r="B4" s="454"/>
      <c r="C4" s="293"/>
      <c r="D4" s="455"/>
      <c r="E4" s="456"/>
    </row>
    <row r="5" spans="1:7" ht="23.45" customHeight="1" x14ac:dyDescent="0.25">
      <c r="A5" s="291" t="str">
        <f>'Electrical Inst'!A3</f>
        <v>ELECTRICAL INSTALLATIONS</v>
      </c>
      <c r="B5" s="454"/>
      <c r="C5" s="293"/>
      <c r="D5" s="455"/>
      <c r="E5" s="456"/>
    </row>
    <row r="7" spans="1:7" ht="14.45" customHeight="1" x14ac:dyDescent="0.25">
      <c r="A7" s="546" t="s">
        <v>14</v>
      </c>
      <c r="B7" s="538" t="s">
        <v>2</v>
      </c>
      <c r="C7" s="539"/>
      <c r="D7" s="546" t="s">
        <v>16</v>
      </c>
      <c r="E7" s="547" t="s">
        <v>89</v>
      </c>
      <c r="F7" s="542" t="s">
        <v>3</v>
      </c>
    </row>
    <row r="8" spans="1:7" x14ac:dyDescent="0.25">
      <c r="A8" s="546"/>
      <c r="B8" s="540"/>
      <c r="C8" s="541"/>
      <c r="D8" s="546"/>
      <c r="E8" s="547"/>
      <c r="F8" s="542"/>
    </row>
    <row r="9" spans="1:7" x14ac:dyDescent="0.25">
      <c r="A9" s="459"/>
      <c r="B9" s="460"/>
      <c r="C9" s="461"/>
      <c r="D9" s="462"/>
      <c r="E9" s="463"/>
      <c r="F9" s="464"/>
    </row>
    <row r="10" spans="1:7" x14ac:dyDescent="0.25">
      <c r="A10" s="78"/>
      <c r="B10" s="322"/>
      <c r="C10" s="465" t="s">
        <v>864</v>
      </c>
      <c r="D10" s="466"/>
      <c r="E10" s="55"/>
      <c r="F10" s="467"/>
    </row>
    <row r="11" spans="1:7" x14ac:dyDescent="0.25">
      <c r="A11" s="54"/>
      <c r="B11" s="322"/>
      <c r="C11" s="468"/>
      <c r="D11" s="466"/>
      <c r="E11" s="55"/>
      <c r="F11" s="467"/>
    </row>
    <row r="12" spans="1:7" ht="24" customHeight="1" x14ac:dyDescent="0.25">
      <c r="A12" s="54">
        <v>6.1</v>
      </c>
      <c r="B12" s="536" t="s">
        <v>734</v>
      </c>
      <c r="C12" s="537"/>
      <c r="D12" s="466" t="s">
        <v>27</v>
      </c>
      <c r="E12" s="55">
        <v>1</v>
      </c>
      <c r="F12" s="469"/>
      <c r="G12" s="470"/>
    </row>
    <row r="13" spans="1:7" ht="24" customHeight="1" x14ac:dyDescent="0.25">
      <c r="A13" s="54">
        <v>6.2</v>
      </c>
      <c r="B13" s="536" t="s">
        <v>865</v>
      </c>
      <c r="C13" s="537"/>
      <c r="D13" s="466" t="s">
        <v>27</v>
      </c>
      <c r="E13" s="55">
        <v>1</v>
      </c>
      <c r="F13" s="469"/>
      <c r="G13" s="470"/>
    </row>
    <row r="14" spans="1:7" ht="24" customHeight="1" x14ac:dyDescent="0.25">
      <c r="A14" s="54">
        <v>6.3</v>
      </c>
      <c r="B14" s="536" t="s">
        <v>866</v>
      </c>
      <c r="C14" s="537"/>
      <c r="D14" s="466" t="s">
        <v>27</v>
      </c>
      <c r="E14" s="55">
        <v>1</v>
      </c>
      <c r="F14" s="469"/>
      <c r="G14" s="470"/>
    </row>
    <row r="15" spans="1:7" ht="24" customHeight="1" x14ac:dyDescent="0.25">
      <c r="A15" s="54">
        <v>6.4</v>
      </c>
      <c r="B15" s="536" t="s">
        <v>867</v>
      </c>
      <c r="C15" s="537"/>
      <c r="D15" s="466" t="s">
        <v>27</v>
      </c>
      <c r="E15" s="55">
        <v>1</v>
      </c>
      <c r="F15" s="469"/>
      <c r="G15" s="470"/>
    </row>
    <row r="16" spans="1:7" ht="24.6" customHeight="1" x14ac:dyDescent="0.25">
      <c r="A16" s="54">
        <v>6.5</v>
      </c>
      <c r="B16" s="536" t="s">
        <v>868</v>
      </c>
      <c r="C16" s="537"/>
      <c r="D16" s="466" t="s">
        <v>27</v>
      </c>
      <c r="E16" s="55">
        <v>1</v>
      </c>
      <c r="F16" s="469"/>
      <c r="G16" s="470"/>
    </row>
    <row r="17" spans="1:7" ht="24" customHeight="1" x14ac:dyDescent="0.25">
      <c r="A17" s="54"/>
      <c r="B17" s="322"/>
      <c r="C17" s="468"/>
      <c r="D17" s="466"/>
      <c r="E17" s="55"/>
      <c r="F17" s="469"/>
      <c r="G17" s="470"/>
    </row>
    <row r="18" spans="1:7" ht="24" customHeight="1" x14ac:dyDescent="0.25">
      <c r="A18" s="54"/>
      <c r="B18" s="322"/>
      <c r="C18" s="468"/>
      <c r="D18" s="466"/>
      <c r="E18" s="55"/>
      <c r="F18" s="469"/>
      <c r="G18" s="470"/>
    </row>
    <row r="19" spans="1:7" ht="24" customHeight="1" x14ac:dyDescent="0.25">
      <c r="A19" s="54"/>
      <c r="B19" s="322"/>
      <c r="C19" s="468"/>
      <c r="D19" s="466"/>
      <c r="E19" s="55"/>
      <c r="F19" s="469"/>
      <c r="G19" s="470"/>
    </row>
    <row r="20" spans="1:7" ht="24" customHeight="1" x14ac:dyDescent="0.25">
      <c r="A20" s="54"/>
      <c r="B20" s="322"/>
      <c r="C20" s="468"/>
      <c r="D20" s="466"/>
      <c r="E20" s="55"/>
      <c r="F20" s="469"/>
      <c r="G20" s="470"/>
    </row>
    <row r="21" spans="1:7" ht="24" customHeight="1" x14ac:dyDescent="0.25">
      <c r="A21" s="303"/>
      <c r="B21" s="322"/>
      <c r="C21" s="468"/>
      <c r="D21" s="466"/>
      <c r="E21" s="55"/>
      <c r="F21" s="469"/>
      <c r="G21" s="470"/>
    </row>
    <row r="22" spans="1:7" ht="24" customHeight="1" x14ac:dyDescent="0.25">
      <c r="A22" s="74"/>
      <c r="B22" s="322"/>
      <c r="C22" s="468"/>
      <c r="D22" s="466"/>
      <c r="E22" s="55"/>
      <c r="F22" s="469"/>
      <c r="G22" s="470"/>
    </row>
    <row r="23" spans="1:7" ht="24" customHeight="1" x14ac:dyDescent="0.25">
      <c r="A23" s="54"/>
      <c r="B23" s="322"/>
      <c r="C23" s="468"/>
      <c r="D23" s="466"/>
      <c r="E23" s="55"/>
      <c r="F23" s="469"/>
      <c r="G23" s="470"/>
    </row>
    <row r="24" spans="1:7" ht="24" customHeight="1" x14ac:dyDescent="0.25">
      <c r="A24" s="54"/>
      <c r="B24" s="548" t="s">
        <v>869</v>
      </c>
      <c r="C24" s="549"/>
      <c r="D24" s="466"/>
      <c r="E24" s="55"/>
      <c r="F24" s="472"/>
      <c r="G24" s="470"/>
    </row>
    <row r="25" spans="1:7" ht="24" customHeight="1" x14ac:dyDescent="0.25">
      <c r="A25" s="54"/>
      <c r="B25" s="536" t="s">
        <v>870</v>
      </c>
      <c r="C25" s="537"/>
      <c r="D25" s="466"/>
      <c r="E25" s="55"/>
      <c r="F25" s="469"/>
      <c r="G25" s="470"/>
    </row>
    <row r="26" spans="1:7" ht="24" customHeight="1" x14ac:dyDescent="0.25">
      <c r="A26" s="54"/>
      <c r="B26" s="548" t="s">
        <v>1356</v>
      </c>
      <c r="C26" s="549"/>
      <c r="D26" s="466"/>
      <c r="E26" s="55"/>
      <c r="F26" s="472"/>
    </row>
    <row r="27" spans="1:7" ht="24" customHeight="1" x14ac:dyDescent="0.25">
      <c r="A27" s="54"/>
      <c r="B27" s="536" t="s">
        <v>871</v>
      </c>
      <c r="C27" s="537"/>
      <c r="D27" s="466"/>
      <c r="E27" s="55"/>
      <c r="F27" s="469"/>
    </row>
    <row r="28" spans="1:7" x14ac:dyDescent="0.25">
      <c r="A28" s="54"/>
      <c r="B28" s="473"/>
      <c r="C28" s="474"/>
      <c r="D28" s="466"/>
      <c r="E28" s="55"/>
      <c r="F28" s="467"/>
    </row>
    <row r="29" spans="1:7" ht="30" customHeight="1" x14ac:dyDescent="0.25">
      <c r="A29" s="543" t="s">
        <v>872</v>
      </c>
      <c r="B29" s="544"/>
      <c r="C29" s="544"/>
      <c r="D29" s="544"/>
      <c r="E29" s="544"/>
      <c r="F29" s="475"/>
    </row>
    <row r="180" ht="25.15" customHeight="1" x14ac:dyDescent="0.25"/>
    <row r="209" ht="27.4" customHeight="1" x14ac:dyDescent="0.25"/>
  </sheetData>
  <mergeCells count="16">
    <mergeCell ref="B12:C12"/>
    <mergeCell ref="B7:C8"/>
    <mergeCell ref="F7:F8"/>
    <mergeCell ref="A29:E29"/>
    <mergeCell ref="A3:E3"/>
    <mergeCell ref="A7:A8"/>
    <mergeCell ref="D7:D8"/>
    <mergeCell ref="E7:E8"/>
    <mergeCell ref="B24:C24"/>
    <mergeCell ref="B25:C25"/>
    <mergeCell ref="B26:C26"/>
    <mergeCell ref="B27:C27"/>
    <mergeCell ref="B16:C16"/>
    <mergeCell ref="B15:C15"/>
    <mergeCell ref="B14:C14"/>
    <mergeCell ref="B13:C13"/>
  </mergeCells>
  <pageMargins left="0.70866141732283472" right="0.70866141732283472" top="0.94488188976377963" bottom="0.74803149606299213" header="0.31496062992125984" footer="0.31496062992125984"/>
  <pageSetup firstPageNumber="44" orientation="portrait" r:id="rId1"/>
  <headerFooter>
    <oddFooter>&amp;C&amp;N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sheetPr>
  <dimension ref="A1:F698"/>
  <sheetViews>
    <sheetView view="pageBreakPreview" topLeftCell="A684" zoomScaleNormal="100" zoomScaleSheetLayoutView="100" workbookViewId="0">
      <selection activeCell="E658" sqref="E658:F675"/>
    </sheetView>
  </sheetViews>
  <sheetFormatPr defaultColWidth="9.28515625" defaultRowHeight="12.75" x14ac:dyDescent="0.25"/>
  <cols>
    <col min="1" max="1" width="7.28515625" style="88" customWidth="1"/>
    <col min="2" max="2" width="49.7109375" style="292" customWidth="1"/>
    <col min="3" max="3" width="7.42578125" style="88" customWidth="1"/>
    <col min="4" max="4" width="8.28515625" style="89" customWidth="1"/>
    <col min="5" max="5" width="13.7109375" style="90" customWidth="1"/>
    <col min="6" max="6" width="17.28515625" style="91" customWidth="1"/>
    <col min="7" max="7" width="19.140625" style="61" customWidth="1"/>
    <col min="8" max="8" width="15.85546875" style="61" customWidth="1"/>
    <col min="9" max="9" width="13.42578125" style="61" customWidth="1"/>
    <col min="10" max="10" width="10.85546875" style="61" bestFit="1" customWidth="1"/>
    <col min="11" max="16384" width="9.28515625" style="61"/>
  </cols>
  <sheetData>
    <row r="1" spans="1:6" x14ac:dyDescent="0.25">
      <c r="A1" s="291" t="str">
        <f>'Building Works'!A1</f>
        <v>THE NATIONAL ZOOLOGICAL GARDENS OF SOUTH AFRICA IN PRETORIA</v>
      </c>
    </row>
    <row r="2" spans="1:6" ht="30" customHeight="1" x14ac:dyDescent="0.25">
      <c r="A2" s="545" t="str">
        <f>'Building Works'!A3:E3</f>
        <v xml:space="preserve">THE DESIGN, UPGRADE AND RECONSTRUCTION OF THE AQUARIUM AND ASSOCIATED TANKS, REPTILE PARK AND OUTDOOR AQUATIC POOLS </v>
      </c>
      <c r="B2" s="545"/>
      <c r="C2" s="545"/>
      <c r="D2" s="545"/>
      <c r="E2" s="545"/>
    </row>
    <row r="3" spans="1:6" x14ac:dyDescent="0.25">
      <c r="A3" s="545" t="s">
        <v>961</v>
      </c>
      <c r="B3" s="545"/>
      <c r="C3" s="293"/>
      <c r="D3" s="293"/>
      <c r="E3" s="293"/>
    </row>
    <row r="5" spans="1:6" ht="11.25" customHeight="1" x14ac:dyDescent="0.25">
      <c r="A5" s="552" t="s">
        <v>127</v>
      </c>
      <c r="B5" s="553" t="s">
        <v>729</v>
      </c>
      <c r="C5" s="552" t="s">
        <v>730</v>
      </c>
      <c r="D5" s="554" t="s">
        <v>731</v>
      </c>
      <c r="E5" s="555" t="s">
        <v>732</v>
      </c>
      <c r="F5" s="550" t="s">
        <v>733</v>
      </c>
    </row>
    <row r="6" spans="1:6" ht="11.25" x14ac:dyDescent="0.25">
      <c r="A6" s="552"/>
      <c r="B6" s="553"/>
      <c r="C6" s="552"/>
      <c r="D6" s="554"/>
      <c r="E6" s="555"/>
      <c r="F6" s="550"/>
    </row>
    <row r="7" spans="1:6" x14ac:dyDescent="0.25">
      <c r="A7" s="50"/>
      <c r="B7" s="294"/>
      <c r="C7" s="50"/>
      <c r="D7" s="51"/>
      <c r="E7" s="52"/>
      <c r="F7" s="53"/>
    </row>
    <row r="8" spans="1:6" ht="12" customHeight="1" x14ac:dyDescent="0.25">
      <c r="A8" s="78"/>
      <c r="B8" s="295" t="s">
        <v>734</v>
      </c>
      <c r="C8" s="54"/>
      <c r="D8" s="55"/>
      <c r="E8" s="56"/>
      <c r="F8" s="57"/>
    </row>
    <row r="9" spans="1:6" ht="6" customHeight="1" x14ac:dyDescent="0.25">
      <c r="A9" s="54"/>
      <c r="B9" s="73"/>
      <c r="C9" s="54"/>
      <c r="D9" s="55"/>
      <c r="E9" s="56"/>
      <c r="F9" s="57"/>
    </row>
    <row r="10" spans="1:6" ht="13.15" customHeight="1" x14ac:dyDescent="0.25">
      <c r="A10" s="78"/>
      <c r="B10" s="296" t="s">
        <v>735</v>
      </c>
      <c r="C10" s="54"/>
      <c r="D10" s="55"/>
      <c r="E10" s="56"/>
      <c r="F10" s="57"/>
    </row>
    <row r="11" spans="1:6" ht="63.75" x14ac:dyDescent="0.25">
      <c r="A11" s="54"/>
      <c r="B11" s="73" t="s">
        <v>736</v>
      </c>
      <c r="C11" s="54"/>
      <c r="D11" s="55"/>
      <c r="E11" s="56"/>
      <c r="F11" s="57"/>
    </row>
    <row r="12" spans="1:6" ht="38.25" x14ac:dyDescent="0.25">
      <c r="A12" s="54"/>
      <c r="B12" s="297" t="s">
        <v>737</v>
      </c>
      <c r="C12" s="54"/>
      <c r="D12" s="55"/>
      <c r="E12" s="56"/>
      <c r="F12" s="57"/>
    </row>
    <row r="13" spans="1:6" ht="6" customHeight="1" x14ac:dyDescent="0.25">
      <c r="A13" s="54"/>
      <c r="B13" s="73"/>
      <c r="C13" s="54"/>
      <c r="D13" s="55"/>
      <c r="E13" s="56"/>
      <c r="F13" s="57"/>
    </row>
    <row r="14" spans="1:6" ht="14.1" customHeight="1" x14ac:dyDescent="0.25">
      <c r="A14" s="54"/>
      <c r="B14" s="73" t="s">
        <v>738</v>
      </c>
      <c r="C14" s="54"/>
      <c r="D14" s="58"/>
      <c r="E14" s="56"/>
      <c r="F14" s="57"/>
    </row>
    <row r="15" spans="1:6" ht="14.1" customHeight="1" x14ac:dyDescent="0.25">
      <c r="A15" s="54">
        <v>1.1000000000000001</v>
      </c>
      <c r="B15" s="75" t="s">
        <v>739</v>
      </c>
      <c r="C15" s="54" t="s">
        <v>740</v>
      </c>
      <c r="D15" s="55">
        <v>1</v>
      </c>
      <c r="E15" s="56"/>
      <c r="F15" s="57"/>
    </row>
    <row r="16" spans="1:6" ht="14.1" customHeight="1" x14ac:dyDescent="0.25">
      <c r="A16" s="54">
        <v>1.2</v>
      </c>
      <c r="B16" s="75" t="s">
        <v>741</v>
      </c>
      <c r="C16" s="54" t="s">
        <v>740</v>
      </c>
      <c r="D16" s="55">
        <f>D15</f>
        <v>1</v>
      </c>
      <c r="E16" s="56"/>
      <c r="F16" s="57"/>
    </row>
    <row r="17" spans="1:6" ht="6" customHeight="1" x14ac:dyDescent="0.25">
      <c r="A17" s="54"/>
      <c r="B17" s="73"/>
      <c r="C17" s="54"/>
      <c r="D17" s="55"/>
      <c r="E17" s="56"/>
      <c r="F17" s="57"/>
    </row>
    <row r="18" spans="1:6" ht="14.1" customHeight="1" x14ac:dyDescent="0.25">
      <c r="A18" s="54"/>
      <c r="B18" s="73" t="s">
        <v>742</v>
      </c>
      <c r="C18" s="54"/>
      <c r="D18" s="55"/>
      <c r="E18" s="56"/>
      <c r="F18" s="57"/>
    </row>
    <row r="19" spans="1:6" ht="14.1" customHeight="1" x14ac:dyDescent="0.25">
      <c r="A19" s="54">
        <v>1.3</v>
      </c>
      <c r="B19" s="75" t="s">
        <v>739</v>
      </c>
      <c r="C19" s="54" t="s">
        <v>740</v>
      </c>
      <c r="D19" s="55">
        <v>1</v>
      </c>
      <c r="E19" s="56"/>
      <c r="F19" s="57"/>
    </row>
    <row r="20" spans="1:6" ht="14.1" customHeight="1" x14ac:dyDescent="0.25">
      <c r="A20" s="54">
        <v>1.4</v>
      </c>
      <c r="B20" s="75" t="s">
        <v>741</v>
      </c>
      <c r="C20" s="54" t="s">
        <v>740</v>
      </c>
      <c r="D20" s="55">
        <f>D19</f>
        <v>1</v>
      </c>
      <c r="E20" s="56"/>
      <c r="F20" s="57"/>
    </row>
    <row r="21" spans="1:6" ht="6" customHeight="1" x14ac:dyDescent="0.25">
      <c r="A21" s="54"/>
      <c r="B21" s="73"/>
      <c r="C21" s="54"/>
      <c r="D21" s="55"/>
      <c r="E21" s="56"/>
      <c r="F21" s="57"/>
    </row>
    <row r="22" spans="1:6" ht="14.1" customHeight="1" x14ac:dyDescent="0.25">
      <c r="A22" s="54"/>
      <c r="B22" s="73" t="s">
        <v>743</v>
      </c>
      <c r="C22" s="54"/>
      <c r="D22" s="55"/>
      <c r="E22" s="56"/>
      <c r="F22" s="57"/>
    </row>
    <row r="23" spans="1:6" ht="14.1" customHeight="1" x14ac:dyDescent="0.25">
      <c r="A23" s="54">
        <v>1.5</v>
      </c>
      <c r="B23" s="75" t="s">
        <v>739</v>
      </c>
      <c r="C23" s="54" t="s">
        <v>740</v>
      </c>
      <c r="D23" s="55">
        <v>1</v>
      </c>
      <c r="E23" s="56"/>
      <c r="F23" s="57"/>
    </row>
    <row r="24" spans="1:6" ht="14.1" customHeight="1" x14ac:dyDescent="0.25">
      <c r="A24" s="74">
        <v>1.6</v>
      </c>
      <c r="B24" s="75" t="s">
        <v>741</v>
      </c>
      <c r="C24" s="54" t="s">
        <v>740</v>
      </c>
      <c r="D24" s="55">
        <f>D23</f>
        <v>1</v>
      </c>
      <c r="E24" s="56"/>
      <c r="F24" s="57"/>
    </row>
    <row r="25" spans="1:6" ht="6" customHeight="1" x14ac:dyDescent="0.25">
      <c r="A25" s="54"/>
      <c r="B25" s="73"/>
      <c r="C25" s="54"/>
      <c r="D25" s="55"/>
      <c r="E25" s="56"/>
      <c r="F25" s="57"/>
    </row>
    <row r="26" spans="1:6" ht="6" customHeight="1" x14ac:dyDescent="0.25">
      <c r="A26" s="54"/>
      <c r="B26" s="73"/>
      <c r="C26" s="54"/>
      <c r="D26" s="55"/>
      <c r="E26" s="56"/>
      <c r="F26" s="57"/>
    </row>
    <row r="27" spans="1:6" ht="14.1" customHeight="1" x14ac:dyDescent="0.25">
      <c r="A27" s="54"/>
      <c r="B27" s="73" t="s">
        <v>744</v>
      </c>
      <c r="C27" s="54"/>
      <c r="D27" s="55"/>
      <c r="E27" s="56"/>
      <c r="F27" s="57"/>
    </row>
    <row r="28" spans="1:6" ht="14.1" customHeight="1" x14ac:dyDescent="0.25">
      <c r="A28" s="54">
        <v>1.7</v>
      </c>
      <c r="B28" s="75" t="s">
        <v>739</v>
      </c>
      <c r="C28" s="54" t="s">
        <v>740</v>
      </c>
      <c r="D28" s="55">
        <v>1</v>
      </c>
      <c r="E28" s="56"/>
      <c r="F28" s="57"/>
    </row>
    <row r="29" spans="1:6" ht="14.1" customHeight="1" x14ac:dyDescent="0.25">
      <c r="A29" s="74">
        <v>1.8</v>
      </c>
      <c r="B29" s="75" t="s">
        <v>741</v>
      </c>
      <c r="C29" s="54" t="s">
        <v>740</v>
      </c>
      <c r="D29" s="55">
        <f>D28</f>
        <v>1</v>
      </c>
      <c r="E29" s="56"/>
      <c r="F29" s="57"/>
    </row>
    <row r="30" spans="1:6" ht="14.1" customHeight="1" x14ac:dyDescent="0.25">
      <c r="A30" s="54"/>
      <c r="B30" s="73"/>
      <c r="C30" s="54"/>
      <c r="D30" s="55"/>
      <c r="E30" s="56"/>
      <c r="F30" s="57"/>
    </row>
    <row r="31" spans="1:6" ht="6" customHeight="1" x14ac:dyDescent="0.25">
      <c r="A31" s="54"/>
      <c r="B31" s="73"/>
      <c r="C31" s="54"/>
      <c r="D31" s="55"/>
      <c r="E31" s="56"/>
      <c r="F31" s="57"/>
    </row>
    <row r="32" spans="1:6" ht="14.1" customHeight="1" x14ac:dyDescent="0.25">
      <c r="A32" s="54"/>
      <c r="B32" s="73" t="s">
        <v>745</v>
      </c>
      <c r="C32" s="54"/>
      <c r="D32" s="55"/>
      <c r="E32" s="56"/>
      <c r="F32" s="57"/>
    </row>
    <row r="33" spans="1:6" ht="14.1" customHeight="1" x14ac:dyDescent="0.25">
      <c r="A33" s="54">
        <v>1.9</v>
      </c>
      <c r="B33" s="75" t="s">
        <v>739</v>
      </c>
      <c r="C33" s="54" t="s">
        <v>740</v>
      </c>
      <c r="D33" s="55">
        <v>1</v>
      </c>
      <c r="E33" s="56"/>
      <c r="F33" s="57"/>
    </row>
    <row r="34" spans="1:6" ht="14.1" customHeight="1" x14ac:dyDescent="0.25">
      <c r="A34" s="74" t="s">
        <v>746</v>
      </c>
      <c r="B34" s="75" t="s">
        <v>741</v>
      </c>
      <c r="C34" s="54" t="s">
        <v>740</v>
      </c>
      <c r="D34" s="55">
        <f>D33</f>
        <v>1</v>
      </c>
      <c r="E34" s="56"/>
      <c r="F34" s="57"/>
    </row>
    <row r="35" spans="1:6" ht="6" customHeight="1" x14ac:dyDescent="0.25">
      <c r="A35" s="54"/>
      <c r="B35" s="73"/>
      <c r="C35" s="54"/>
      <c r="D35" s="55"/>
      <c r="E35" s="56"/>
      <c r="F35" s="57"/>
    </row>
    <row r="36" spans="1:6" ht="14.1" customHeight="1" x14ac:dyDescent="0.25">
      <c r="A36" s="54"/>
      <c r="B36" s="73" t="s">
        <v>747</v>
      </c>
      <c r="C36" s="54"/>
      <c r="D36" s="55"/>
      <c r="E36" s="56"/>
      <c r="F36" s="57"/>
    </row>
    <row r="37" spans="1:6" ht="14.1" customHeight="1" x14ac:dyDescent="0.25">
      <c r="A37" s="54">
        <v>1.1100000000000001</v>
      </c>
      <c r="B37" s="75" t="s">
        <v>739</v>
      </c>
      <c r="C37" s="54" t="s">
        <v>740</v>
      </c>
      <c r="D37" s="55">
        <v>4</v>
      </c>
      <c r="E37" s="56"/>
      <c r="F37" s="57"/>
    </row>
    <row r="38" spans="1:6" ht="14.1" customHeight="1" x14ac:dyDescent="0.25">
      <c r="A38" s="74">
        <v>1.1200000000000001</v>
      </c>
      <c r="B38" s="75" t="s">
        <v>741</v>
      </c>
      <c r="C38" s="54" t="s">
        <v>740</v>
      </c>
      <c r="D38" s="55">
        <f>D37</f>
        <v>4</v>
      </c>
      <c r="E38" s="56"/>
      <c r="F38" s="57"/>
    </row>
    <row r="39" spans="1:6" ht="6" customHeight="1" x14ac:dyDescent="0.25">
      <c r="A39" s="54"/>
      <c r="B39" s="73"/>
      <c r="C39" s="54"/>
      <c r="D39" s="55"/>
      <c r="E39" s="56"/>
      <c r="F39" s="57"/>
    </row>
    <row r="40" spans="1:6" ht="14.1" customHeight="1" x14ac:dyDescent="0.25">
      <c r="A40" s="54"/>
      <c r="B40" s="73" t="s">
        <v>748</v>
      </c>
      <c r="C40" s="54"/>
      <c r="D40" s="55"/>
      <c r="E40" s="56"/>
      <c r="F40" s="57"/>
    </row>
    <row r="41" spans="1:6" ht="14.1" customHeight="1" x14ac:dyDescent="0.25">
      <c r="A41" s="54">
        <v>1.1299999999999999</v>
      </c>
      <c r="B41" s="75" t="s">
        <v>739</v>
      </c>
      <c r="C41" s="54" t="s">
        <v>740</v>
      </c>
      <c r="D41" s="55">
        <v>5</v>
      </c>
      <c r="E41" s="56"/>
      <c r="F41" s="57"/>
    </row>
    <row r="42" spans="1:6" ht="14.1" customHeight="1" x14ac:dyDescent="0.25">
      <c r="A42" s="74">
        <v>1.1399999999999999</v>
      </c>
      <c r="B42" s="75" t="s">
        <v>741</v>
      </c>
      <c r="C42" s="54" t="s">
        <v>740</v>
      </c>
      <c r="D42" s="55">
        <f>D41</f>
        <v>5</v>
      </c>
      <c r="E42" s="56"/>
      <c r="F42" s="57"/>
    </row>
    <row r="43" spans="1:6" ht="6" customHeight="1" x14ac:dyDescent="0.25">
      <c r="A43" s="54"/>
      <c r="B43" s="73"/>
      <c r="C43" s="54"/>
      <c r="D43" s="55"/>
      <c r="E43" s="56"/>
      <c r="F43" s="57"/>
    </row>
    <row r="44" spans="1:6" ht="14.1" customHeight="1" x14ac:dyDescent="0.25">
      <c r="A44" s="54"/>
      <c r="B44" s="73"/>
      <c r="C44" s="54"/>
      <c r="D44" s="55"/>
      <c r="E44" s="56"/>
      <c r="F44" s="57"/>
    </row>
    <row r="45" spans="1:6" ht="14.1" customHeight="1" x14ac:dyDescent="0.25">
      <c r="A45" s="54"/>
      <c r="B45" s="73" t="s">
        <v>749</v>
      </c>
      <c r="C45" s="54"/>
      <c r="D45" s="55"/>
      <c r="E45" s="56"/>
      <c r="F45" s="57"/>
    </row>
    <row r="46" spans="1:6" ht="14.1" customHeight="1" x14ac:dyDescent="0.25">
      <c r="A46" s="54">
        <v>1.1499999999999999</v>
      </c>
      <c r="B46" s="75" t="s">
        <v>739</v>
      </c>
      <c r="C46" s="54" t="s">
        <v>740</v>
      </c>
      <c r="D46" s="55">
        <v>1</v>
      </c>
      <c r="E46" s="56"/>
      <c r="F46" s="57"/>
    </row>
    <row r="47" spans="1:6" ht="14.1" customHeight="1" x14ac:dyDescent="0.25">
      <c r="A47" s="74">
        <v>1.1599999999999999</v>
      </c>
      <c r="B47" s="75" t="s">
        <v>741</v>
      </c>
      <c r="C47" s="54" t="s">
        <v>740</v>
      </c>
      <c r="D47" s="55">
        <f>D46</f>
        <v>1</v>
      </c>
      <c r="E47" s="56"/>
      <c r="F47" s="57"/>
    </row>
    <row r="48" spans="1:6" ht="14.1" customHeight="1" x14ac:dyDescent="0.25">
      <c r="A48" s="54"/>
      <c r="B48" s="73"/>
      <c r="C48" s="54"/>
      <c r="D48" s="55"/>
      <c r="E48" s="56"/>
      <c r="F48" s="57"/>
    </row>
    <row r="49" spans="1:6" ht="14.1" customHeight="1" x14ac:dyDescent="0.25">
      <c r="A49" s="54"/>
      <c r="B49" s="75"/>
      <c r="C49" s="54"/>
      <c r="D49" s="55"/>
      <c r="E49" s="56"/>
      <c r="F49" s="57"/>
    </row>
    <row r="50" spans="1:6" ht="14.1" customHeight="1" x14ac:dyDescent="0.25">
      <c r="A50" s="54"/>
      <c r="B50" s="73"/>
      <c r="C50" s="54"/>
      <c r="D50" s="55"/>
      <c r="E50" s="56"/>
      <c r="F50" s="57"/>
    </row>
    <row r="51" spans="1:6" ht="14.1" customHeight="1" x14ac:dyDescent="0.25">
      <c r="A51" s="54"/>
      <c r="B51" s="73"/>
      <c r="C51" s="54"/>
      <c r="D51" s="55"/>
      <c r="E51" s="56"/>
      <c r="F51" s="57"/>
    </row>
    <row r="52" spans="1:6" ht="14.1" customHeight="1" x14ac:dyDescent="0.25">
      <c r="A52" s="54"/>
      <c r="B52" s="75"/>
      <c r="C52" s="54"/>
      <c r="D52" s="55"/>
      <c r="E52" s="56"/>
      <c r="F52" s="57"/>
    </row>
    <row r="53" spans="1:6" ht="14.1" customHeight="1" x14ac:dyDescent="0.25">
      <c r="A53" s="54"/>
      <c r="B53" s="75"/>
      <c r="C53" s="54"/>
      <c r="D53" s="55"/>
      <c r="E53" s="56"/>
      <c r="F53" s="57"/>
    </row>
    <row r="54" spans="1:6" ht="14.1" customHeight="1" x14ac:dyDescent="0.25">
      <c r="A54" s="54"/>
      <c r="B54" s="75"/>
      <c r="C54" s="54"/>
      <c r="D54" s="55"/>
      <c r="E54" s="56"/>
      <c r="F54" s="57"/>
    </row>
    <row r="55" spans="1:6" ht="14.1" customHeight="1" x14ac:dyDescent="0.25">
      <c r="A55" s="543" t="s">
        <v>750</v>
      </c>
      <c r="B55" s="544"/>
      <c r="C55" s="544"/>
      <c r="D55" s="544"/>
      <c r="E55" s="551"/>
      <c r="F55" s="59"/>
    </row>
    <row r="56" spans="1:6" ht="11.25" customHeight="1" x14ac:dyDescent="0.25">
      <c r="A56" s="552" t="s">
        <v>127</v>
      </c>
      <c r="B56" s="553" t="s">
        <v>729</v>
      </c>
      <c r="C56" s="552" t="s">
        <v>730</v>
      </c>
      <c r="D56" s="554" t="s">
        <v>731</v>
      </c>
      <c r="E56" s="555" t="s">
        <v>732</v>
      </c>
      <c r="F56" s="550" t="s">
        <v>733</v>
      </c>
    </row>
    <row r="57" spans="1:6" ht="11.25" x14ac:dyDescent="0.25">
      <c r="A57" s="552"/>
      <c r="B57" s="553"/>
      <c r="C57" s="552"/>
      <c r="D57" s="554"/>
      <c r="E57" s="555"/>
      <c r="F57" s="550"/>
    </row>
    <row r="58" spans="1:6" ht="14.1" customHeight="1" x14ac:dyDescent="0.25">
      <c r="A58" s="556" t="s">
        <v>751</v>
      </c>
      <c r="B58" s="556"/>
      <c r="C58" s="556"/>
      <c r="D58" s="556"/>
      <c r="E58" s="556"/>
      <c r="F58" s="59"/>
    </row>
    <row r="59" spans="1:6" ht="17.25" customHeight="1" x14ac:dyDescent="0.25">
      <c r="A59" s="54"/>
      <c r="B59" s="73"/>
      <c r="C59" s="54"/>
      <c r="D59" s="55"/>
      <c r="E59" s="56"/>
      <c r="F59" s="57"/>
    </row>
    <row r="60" spans="1:6" ht="14.1" customHeight="1" x14ac:dyDescent="0.25">
      <c r="A60" s="78"/>
      <c r="B60" s="296" t="s">
        <v>752</v>
      </c>
      <c r="C60" s="54"/>
      <c r="D60" s="55"/>
      <c r="E60" s="56"/>
      <c r="F60" s="57"/>
    </row>
    <row r="61" spans="1:6" ht="30" customHeight="1" x14ac:dyDescent="0.25">
      <c r="A61" s="75"/>
      <c r="B61" s="87" t="s">
        <v>753</v>
      </c>
      <c r="C61" s="54"/>
      <c r="D61" s="54"/>
      <c r="E61" s="56"/>
      <c r="F61" s="57"/>
    </row>
    <row r="62" spans="1:6" ht="6" customHeight="1" x14ac:dyDescent="0.25">
      <c r="A62" s="54"/>
      <c r="B62" s="73"/>
      <c r="C62" s="54"/>
      <c r="D62" s="55"/>
      <c r="E62" s="56"/>
      <c r="F62" s="57"/>
    </row>
    <row r="63" spans="1:6" ht="14.1" customHeight="1" x14ac:dyDescent="0.25">
      <c r="A63" s="75"/>
      <c r="B63" s="73" t="s">
        <v>754</v>
      </c>
      <c r="C63" s="54"/>
      <c r="D63" s="54"/>
      <c r="E63" s="56"/>
      <c r="F63" s="57"/>
    </row>
    <row r="64" spans="1:6" ht="14.1" customHeight="1" x14ac:dyDescent="0.25">
      <c r="A64" s="54">
        <v>1.21</v>
      </c>
      <c r="B64" s="75" t="s">
        <v>739</v>
      </c>
      <c r="C64" s="54" t="s">
        <v>112</v>
      </c>
      <c r="D64" s="54">
        <v>50</v>
      </c>
      <c r="E64" s="56"/>
      <c r="F64" s="57"/>
    </row>
    <row r="65" spans="1:6" ht="14.1" customHeight="1" x14ac:dyDescent="0.25">
      <c r="A65" s="54">
        <v>1.22</v>
      </c>
      <c r="B65" s="75" t="s">
        <v>741</v>
      </c>
      <c r="C65" s="54" t="s">
        <v>112</v>
      </c>
      <c r="D65" s="54">
        <f>D64</f>
        <v>50</v>
      </c>
      <c r="E65" s="56"/>
      <c r="F65" s="57"/>
    </row>
    <row r="66" spans="1:6" ht="14.1" customHeight="1" x14ac:dyDescent="0.25">
      <c r="A66" s="54"/>
      <c r="B66" s="73"/>
      <c r="C66" s="54"/>
      <c r="D66" s="55"/>
      <c r="E66" s="56"/>
      <c r="F66" s="57"/>
    </row>
    <row r="67" spans="1:6" ht="14.1" customHeight="1" x14ac:dyDescent="0.25">
      <c r="A67" s="75"/>
      <c r="B67" s="73" t="s">
        <v>755</v>
      </c>
      <c r="C67" s="54"/>
      <c r="D67" s="54"/>
      <c r="E67" s="56"/>
      <c r="F67" s="57"/>
    </row>
    <row r="68" spans="1:6" ht="14.1" customHeight="1" x14ac:dyDescent="0.25">
      <c r="A68" s="54">
        <v>1.23</v>
      </c>
      <c r="B68" s="75" t="s">
        <v>739</v>
      </c>
      <c r="C68" s="54" t="s">
        <v>112</v>
      </c>
      <c r="D68" s="54">
        <v>50</v>
      </c>
      <c r="E68" s="56"/>
      <c r="F68" s="57"/>
    </row>
    <row r="69" spans="1:6" ht="14.1" customHeight="1" x14ac:dyDescent="0.25">
      <c r="A69" s="54">
        <v>1.24</v>
      </c>
      <c r="B69" s="75" t="s">
        <v>741</v>
      </c>
      <c r="C69" s="54" t="s">
        <v>112</v>
      </c>
      <c r="D69" s="54">
        <f>D68</f>
        <v>50</v>
      </c>
      <c r="E69" s="56"/>
      <c r="F69" s="57"/>
    </row>
    <row r="70" spans="1:6" ht="6" customHeight="1" x14ac:dyDescent="0.25">
      <c r="A70" s="54"/>
      <c r="B70" s="73"/>
      <c r="C70" s="54"/>
      <c r="D70" s="55"/>
      <c r="E70" s="56"/>
      <c r="F70" s="57"/>
    </row>
    <row r="71" spans="1:6" ht="14.1" customHeight="1" x14ac:dyDescent="0.25">
      <c r="A71" s="54"/>
      <c r="B71" s="73" t="s">
        <v>756</v>
      </c>
      <c r="C71" s="54"/>
      <c r="D71" s="54"/>
      <c r="E71" s="56"/>
      <c r="F71" s="57"/>
    </row>
    <row r="72" spans="1:6" ht="14.1" customHeight="1" x14ac:dyDescent="0.25">
      <c r="A72" s="54">
        <v>1.25</v>
      </c>
      <c r="B72" s="75" t="s">
        <v>739</v>
      </c>
      <c r="C72" s="54" t="s">
        <v>112</v>
      </c>
      <c r="D72" s="54">
        <v>400</v>
      </c>
      <c r="E72" s="56"/>
      <c r="F72" s="57"/>
    </row>
    <row r="73" spans="1:6" ht="14.1" customHeight="1" x14ac:dyDescent="0.25">
      <c r="A73" s="74">
        <v>1.25</v>
      </c>
      <c r="B73" s="75" t="s">
        <v>741</v>
      </c>
      <c r="C73" s="54" t="s">
        <v>112</v>
      </c>
      <c r="D73" s="54">
        <f>D72</f>
        <v>400</v>
      </c>
      <c r="E73" s="56"/>
      <c r="F73" s="57"/>
    </row>
    <row r="74" spans="1:6" ht="6" customHeight="1" x14ac:dyDescent="0.25">
      <c r="A74" s="54"/>
      <c r="B74" s="298"/>
      <c r="C74" s="54"/>
      <c r="D74" s="55"/>
      <c r="E74" s="56"/>
      <c r="F74" s="57"/>
    </row>
    <row r="75" spans="1:6" ht="14.1" customHeight="1" x14ac:dyDescent="0.25">
      <c r="A75" s="78"/>
      <c r="B75" s="299" t="s">
        <v>757</v>
      </c>
      <c r="C75" s="54"/>
      <c r="D75" s="54"/>
      <c r="E75" s="56"/>
      <c r="F75" s="57"/>
    </row>
    <row r="76" spans="1:6" ht="42" customHeight="1" x14ac:dyDescent="0.25">
      <c r="A76" s="74"/>
      <c r="B76" s="87" t="s">
        <v>758</v>
      </c>
      <c r="C76" s="54"/>
      <c r="D76" s="54"/>
      <c r="E76" s="56"/>
      <c r="F76" s="57"/>
    </row>
    <row r="77" spans="1:6" ht="14.1" customHeight="1" x14ac:dyDescent="0.25">
      <c r="A77" s="54"/>
      <c r="B77" s="73"/>
      <c r="C77" s="54"/>
      <c r="D77" s="55"/>
      <c r="E77" s="56"/>
      <c r="F77" s="57"/>
    </row>
    <row r="78" spans="1:6" ht="14.1" customHeight="1" x14ac:dyDescent="0.25">
      <c r="A78" s="54"/>
      <c r="B78" s="87" t="s">
        <v>759</v>
      </c>
      <c r="C78" s="54"/>
      <c r="D78" s="54"/>
      <c r="E78" s="56"/>
      <c r="F78" s="57"/>
    </row>
    <row r="79" spans="1:6" ht="14.1" customHeight="1" x14ac:dyDescent="0.25">
      <c r="A79" s="54">
        <v>1.27</v>
      </c>
      <c r="B79" s="75" t="s">
        <v>739</v>
      </c>
      <c r="C79" s="54" t="s">
        <v>740</v>
      </c>
      <c r="D79" s="54">
        <v>4</v>
      </c>
      <c r="E79" s="56"/>
      <c r="F79" s="57"/>
    </row>
    <row r="80" spans="1:6" ht="14.1" customHeight="1" x14ac:dyDescent="0.25">
      <c r="A80" s="54">
        <v>1.28</v>
      </c>
      <c r="B80" s="75" t="s">
        <v>741</v>
      </c>
      <c r="C80" s="54" t="s">
        <v>740</v>
      </c>
      <c r="D80" s="54">
        <f>D79</f>
        <v>4</v>
      </c>
      <c r="E80" s="56"/>
      <c r="F80" s="57"/>
    </row>
    <row r="81" spans="1:6" ht="14.1" customHeight="1" x14ac:dyDescent="0.25">
      <c r="A81" s="54"/>
      <c r="B81" s="73"/>
      <c r="C81" s="54"/>
      <c r="D81" s="55"/>
      <c r="E81" s="56"/>
      <c r="F81" s="57"/>
    </row>
    <row r="82" spans="1:6" ht="14.1" customHeight="1" x14ac:dyDescent="0.25">
      <c r="A82" s="54"/>
      <c r="B82" s="87" t="s">
        <v>760</v>
      </c>
      <c r="C82" s="54"/>
      <c r="D82" s="54"/>
      <c r="E82" s="56"/>
      <c r="F82" s="57"/>
    </row>
    <row r="83" spans="1:6" ht="14.1" customHeight="1" x14ac:dyDescent="0.25">
      <c r="A83" s="54">
        <v>1.29</v>
      </c>
      <c r="B83" s="75" t="s">
        <v>739</v>
      </c>
      <c r="C83" s="54" t="s">
        <v>740</v>
      </c>
      <c r="D83" s="54">
        <v>4</v>
      </c>
      <c r="E83" s="56"/>
      <c r="F83" s="57"/>
    </row>
    <row r="84" spans="1:6" ht="14.1" customHeight="1" x14ac:dyDescent="0.25">
      <c r="A84" s="74" t="s">
        <v>761</v>
      </c>
      <c r="B84" s="75" t="s">
        <v>741</v>
      </c>
      <c r="C84" s="54" t="s">
        <v>740</v>
      </c>
      <c r="D84" s="54">
        <f>D83</f>
        <v>4</v>
      </c>
      <c r="E84" s="56"/>
      <c r="F84" s="57"/>
    </row>
    <row r="85" spans="1:6" ht="14.1" customHeight="1" x14ac:dyDescent="0.25">
      <c r="A85" s="54"/>
      <c r="B85" s="73"/>
      <c r="C85" s="54"/>
      <c r="D85" s="55"/>
      <c r="E85" s="56"/>
      <c r="F85" s="57"/>
    </row>
    <row r="86" spans="1:6" ht="14.1" customHeight="1" x14ac:dyDescent="0.25">
      <c r="A86" s="54"/>
      <c r="B86" s="87" t="s">
        <v>762</v>
      </c>
      <c r="C86" s="54"/>
      <c r="D86" s="54"/>
      <c r="E86" s="56"/>
      <c r="F86" s="57"/>
    </row>
    <row r="87" spans="1:6" ht="14.1" customHeight="1" x14ac:dyDescent="0.25">
      <c r="A87" s="54">
        <v>1.31</v>
      </c>
      <c r="B87" s="75" t="s">
        <v>739</v>
      </c>
      <c r="C87" s="54" t="s">
        <v>740</v>
      </c>
      <c r="D87" s="54">
        <v>8</v>
      </c>
      <c r="E87" s="56"/>
      <c r="F87" s="57"/>
    </row>
    <row r="88" spans="1:6" ht="14.1" customHeight="1" x14ac:dyDescent="0.25">
      <c r="A88" s="54">
        <v>1.32</v>
      </c>
      <c r="B88" s="75" t="s">
        <v>741</v>
      </c>
      <c r="C88" s="54" t="s">
        <v>740</v>
      </c>
      <c r="D88" s="54">
        <f>D87</f>
        <v>8</v>
      </c>
      <c r="E88" s="56"/>
      <c r="F88" s="57"/>
    </row>
    <row r="89" spans="1:6" ht="14.1" customHeight="1" x14ac:dyDescent="0.25">
      <c r="A89" s="54"/>
      <c r="B89" s="73"/>
      <c r="C89" s="54"/>
      <c r="D89" s="55"/>
      <c r="E89" s="56"/>
      <c r="F89" s="57"/>
    </row>
    <row r="90" spans="1:6" ht="6" customHeight="1" x14ac:dyDescent="0.25">
      <c r="A90" s="54"/>
      <c r="B90" s="298"/>
      <c r="C90" s="54"/>
      <c r="D90" s="55"/>
      <c r="E90" s="56"/>
      <c r="F90" s="57"/>
    </row>
    <row r="91" spans="1:6" ht="14.1" customHeight="1" x14ac:dyDescent="0.25">
      <c r="A91" s="78"/>
      <c r="B91" s="296" t="s">
        <v>763</v>
      </c>
      <c r="C91" s="54"/>
      <c r="D91" s="55"/>
      <c r="E91" s="56"/>
      <c r="F91" s="57"/>
    </row>
    <row r="92" spans="1:6" ht="28.15" customHeight="1" x14ac:dyDescent="0.25">
      <c r="A92" s="74"/>
      <c r="B92" s="73" t="s">
        <v>764</v>
      </c>
      <c r="C92" s="54"/>
      <c r="D92" s="55"/>
      <c r="E92" s="56"/>
      <c r="F92" s="57"/>
    </row>
    <row r="93" spans="1:6" ht="14.1" customHeight="1" x14ac:dyDescent="0.25">
      <c r="A93" s="54"/>
      <c r="B93" s="73"/>
      <c r="C93" s="54"/>
      <c r="D93" s="55"/>
      <c r="E93" s="56"/>
      <c r="F93" s="57"/>
    </row>
    <row r="94" spans="1:6" ht="14.1" customHeight="1" x14ac:dyDescent="0.25">
      <c r="A94" s="54"/>
      <c r="B94" s="300" t="s">
        <v>765</v>
      </c>
      <c r="C94" s="54"/>
      <c r="D94" s="55"/>
      <c r="E94" s="56"/>
      <c r="F94" s="57"/>
    </row>
    <row r="95" spans="1:6" ht="14.1" customHeight="1" x14ac:dyDescent="0.25">
      <c r="A95" s="54">
        <v>1.33</v>
      </c>
      <c r="B95" s="75" t="s">
        <v>739</v>
      </c>
      <c r="C95" s="54" t="s">
        <v>112</v>
      </c>
      <c r="D95" s="55">
        <v>100</v>
      </c>
      <c r="E95" s="56"/>
      <c r="F95" s="57"/>
    </row>
    <row r="96" spans="1:6" ht="14.1" customHeight="1" x14ac:dyDescent="0.25">
      <c r="A96" s="62">
        <v>1.34</v>
      </c>
      <c r="B96" s="75" t="s">
        <v>741</v>
      </c>
      <c r="C96" s="54" t="s">
        <v>112</v>
      </c>
      <c r="D96" s="55">
        <f>SUM(D95)</f>
        <v>100</v>
      </c>
      <c r="E96" s="56"/>
      <c r="F96" s="57"/>
    </row>
    <row r="97" spans="1:6" ht="14.1" customHeight="1" x14ac:dyDescent="0.25">
      <c r="A97" s="54"/>
      <c r="B97" s="73"/>
      <c r="C97" s="54"/>
      <c r="D97" s="55"/>
      <c r="E97" s="56"/>
      <c r="F97" s="57"/>
    </row>
    <row r="98" spans="1:6" ht="14.1" customHeight="1" x14ac:dyDescent="0.25">
      <c r="A98" s="54"/>
      <c r="B98" s="300" t="s">
        <v>766</v>
      </c>
      <c r="C98" s="54"/>
      <c r="D98" s="55"/>
      <c r="E98" s="56"/>
      <c r="F98" s="57"/>
    </row>
    <row r="99" spans="1:6" ht="14.1" customHeight="1" x14ac:dyDescent="0.25">
      <c r="A99" s="54">
        <v>1.35</v>
      </c>
      <c r="B99" s="75" t="s">
        <v>739</v>
      </c>
      <c r="C99" s="54" t="s">
        <v>112</v>
      </c>
      <c r="D99" s="55">
        <v>400</v>
      </c>
      <c r="E99" s="56"/>
      <c r="F99" s="57"/>
    </row>
    <row r="100" spans="1:6" ht="14.1" customHeight="1" x14ac:dyDescent="0.25">
      <c r="A100" s="74">
        <v>1.36</v>
      </c>
      <c r="B100" s="75" t="s">
        <v>741</v>
      </c>
      <c r="C100" s="54" t="s">
        <v>112</v>
      </c>
      <c r="D100" s="55">
        <f>SUM(D99)</f>
        <v>400</v>
      </c>
      <c r="E100" s="56"/>
      <c r="F100" s="57"/>
    </row>
    <row r="101" spans="1:6" ht="14.1" customHeight="1" x14ac:dyDescent="0.25">
      <c r="A101" s="54"/>
      <c r="B101" s="298"/>
      <c r="C101" s="54"/>
      <c r="D101" s="55"/>
      <c r="E101" s="56"/>
      <c r="F101" s="57"/>
    </row>
    <row r="102" spans="1:6" ht="14.1" customHeight="1" x14ac:dyDescent="0.25">
      <c r="A102" s="78"/>
      <c r="B102" s="296" t="s">
        <v>767</v>
      </c>
      <c r="C102" s="54"/>
      <c r="D102" s="55"/>
      <c r="E102" s="56"/>
      <c r="F102" s="57"/>
    </row>
    <row r="103" spans="1:6" ht="14.1" customHeight="1" x14ac:dyDescent="0.25">
      <c r="A103" s="74"/>
      <c r="B103" s="73" t="s">
        <v>768</v>
      </c>
      <c r="C103" s="54"/>
      <c r="D103" s="55"/>
      <c r="E103" s="56"/>
      <c r="F103" s="57"/>
    </row>
    <row r="104" spans="1:6" ht="14.1" customHeight="1" x14ac:dyDescent="0.25">
      <c r="A104" s="54"/>
      <c r="B104" s="73"/>
      <c r="C104" s="54"/>
      <c r="D104" s="55"/>
      <c r="E104" s="56"/>
      <c r="F104" s="57"/>
    </row>
    <row r="105" spans="1:6" ht="14.1" customHeight="1" x14ac:dyDescent="0.25">
      <c r="A105" s="54"/>
      <c r="B105" s="300" t="s">
        <v>769</v>
      </c>
      <c r="C105" s="54"/>
      <c r="D105" s="55"/>
      <c r="E105" s="56"/>
      <c r="F105" s="57"/>
    </row>
    <row r="106" spans="1:6" ht="14.1" customHeight="1" x14ac:dyDescent="0.25">
      <c r="A106" s="54">
        <v>1.37</v>
      </c>
      <c r="B106" s="75" t="s">
        <v>739</v>
      </c>
      <c r="C106" s="54" t="s">
        <v>114</v>
      </c>
      <c r="D106" s="55">
        <v>2</v>
      </c>
      <c r="E106" s="56"/>
      <c r="F106" s="57"/>
    </row>
    <row r="107" spans="1:6" ht="14.1" customHeight="1" x14ac:dyDescent="0.25">
      <c r="A107" s="62">
        <v>1.38</v>
      </c>
      <c r="B107" s="75" t="s">
        <v>741</v>
      </c>
      <c r="C107" s="54" t="s">
        <v>114</v>
      </c>
      <c r="D107" s="55">
        <v>2</v>
      </c>
      <c r="E107" s="56"/>
      <c r="F107" s="57"/>
    </row>
    <row r="108" spans="1:6" ht="14.1" customHeight="1" x14ac:dyDescent="0.25">
      <c r="A108" s="54"/>
      <c r="B108" s="73"/>
      <c r="C108" s="54"/>
      <c r="D108" s="55"/>
      <c r="E108" s="56"/>
      <c r="F108" s="57"/>
    </row>
    <row r="109" spans="1:6" ht="14.1" customHeight="1" x14ac:dyDescent="0.25">
      <c r="A109" s="74"/>
      <c r="B109" s="75"/>
      <c r="C109" s="54"/>
      <c r="D109" s="54"/>
      <c r="E109" s="56"/>
      <c r="F109" s="57"/>
    </row>
    <row r="110" spans="1:6" ht="14.1" customHeight="1" x14ac:dyDescent="0.25">
      <c r="A110" s="556" t="s">
        <v>750</v>
      </c>
      <c r="B110" s="556"/>
      <c r="C110" s="556"/>
      <c r="D110" s="556"/>
      <c r="E110" s="556"/>
      <c r="F110" s="59"/>
    </row>
    <row r="111" spans="1:6" ht="11.25" customHeight="1" x14ac:dyDescent="0.25">
      <c r="A111" s="552" t="s">
        <v>127</v>
      </c>
      <c r="B111" s="553" t="s">
        <v>729</v>
      </c>
      <c r="C111" s="552" t="s">
        <v>730</v>
      </c>
      <c r="D111" s="554" t="s">
        <v>731</v>
      </c>
      <c r="E111" s="555" t="s">
        <v>732</v>
      </c>
      <c r="F111" s="550" t="s">
        <v>733</v>
      </c>
    </row>
    <row r="112" spans="1:6" ht="11.25" x14ac:dyDescent="0.25">
      <c r="A112" s="552"/>
      <c r="B112" s="553"/>
      <c r="C112" s="552"/>
      <c r="D112" s="554"/>
      <c r="E112" s="555"/>
      <c r="F112" s="550"/>
    </row>
    <row r="113" spans="1:6" ht="14.1" customHeight="1" x14ac:dyDescent="0.25">
      <c r="A113" s="556" t="s">
        <v>751</v>
      </c>
      <c r="B113" s="556"/>
      <c r="C113" s="556"/>
      <c r="D113" s="556"/>
      <c r="E113" s="556"/>
      <c r="F113" s="59"/>
    </row>
    <row r="114" spans="1:6" ht="15.75" customHeight="1" x14ac:dyDescent="0.25">
      <c r="A114" s="54"/>
      <c r="B114" s="75"/>
      <c r="C114" s="54"/>
      <c r="D114" s="54"/>
      <c r="E114" s="56"/>
      <c r="F114" s="57"/>
    </row>
    <row r="115" spans="1:6" ht="14.1" customHeight="1" x14ac:dyDescent="0.25">
      <c r="A115" s="301"/>
      <c r="B115" s="296" t="s">
        <v>770</v>
      </c>
      <c r="C115" s="54"/>
      <c r="D115" s="55"/>
      <c r="E115" s="56"/>
      <c r="F115" s="57"/>
    </row>
    <row r="116" spans="1:6" ht="30" customHeight="1" x14ac:dyDescent="0.25">
      <c r="A116" s="74"/>
      <c r="B116" s="73" t="s">
        <v>771</v>
      </c>
      <c r="C116" s="54"/>
      <c r="D116" s="55"/>
      <c r="E116" s="56"/>
      <c r="F116" s="57"/>
    </row>
    <row r="117" spans="1:6" ht="6" customHeight="1" x14ac:dyDescent="0.25">
      <c r="A117" s="54"/>
      <c r="B117" s="73"/>
      <c r="C117" s="54"/>
      <c r="D117" s="55"/>
      <c r="E117" s="56"/>
      <c r="F117" s="57"/>
    </row>
    <row r="118" spans="1:6" ht="14.1" customHeight="1" x14ac:dyDescent="0.25">
      <c r="A118" s="54"/>
      <c r="B118" s="300" t="s">
        <v>765</v>
      </c>
      <c r="C118" s="54"/>
      <c r="D118" s="54"/>
      <c r="E118" s="56"/>
      <c r="F118" s="57"/>
    </row>
    <row r="119" spans="1:6" ht="14.1" customHeight="1" x14ac:dyDescent="0.25">
      <c r="A119" s="54">
        <v>1.39</v>
      </c>
      <c r="B119" s="75" t="s">
        <v>739</v>
      </c>
      <c r="C119" s="54" t="s">
        <v>740</v>
      </c>
      <c r="D119" s="54">
        <v>4</v>
      </c>
      <c r="E119" s="56"/>
      <c r="F119" s="57"/>
    </row>
    <row r="120" spans="1:6" ht="14.1" customHeight="1" x14ac:dyDescent="0.25">
      <c r="A120" s="54">
        <v>1.4</v>
      </c>
      <c r="B120" s="75" t="s">
        <v>741</v>
      </c>
      <c r="C120" s="54" t="s">
        <v>740</v>
      </c>
      <c r="D120" s="54">
        <f>D119</f>
        <v>4</v>
      </c>
      <c r="E120" s="56"/>
      <c r="F120" s="57"/>
    </row>
    <row r="121" spans="1:6" ht="6" customHeight="1" x14ac:dyDescent="0.25">
      <c r="A121" s="54"/>
      <c r="B121" s="73"/>
      <c r="C121" s="54"/>
      <c r="D121" s="55"/>
      <c r="E121" s="56"/>
      <c r="F121" s="57"/>
    </row>
    <row r="122" spans="1:6" ht="14.1" customHeight="1" x14ac:dyDescent="0.25">
      <c r="A122" s="54"/>
      <c r="B122" s="300" t="s">
        <v>766</v>
      </c>
      <c r="C122" s="54"/>
      <c r="D122" s="60"/>
      <c r="E122" s="56"/>
      <c r="F122" s="57"/>
    </row>
    <row r="123" spans="1:6" ht="14.1" customHeight="1" x14ac:dyDescent="0.25">
      <c r="A123" s="54">
        <v>1.41</v>
      </c>
      <c r="B123" s="75" t="s">
        <v>739</v>
      </c>
      <c r="C123" s="54" t="s">
        <v>740</v>
      </c>
      <c r="D123" s="54">
        <v>2</v>
      </c>
      <c r="E123" s="56"/>
      <c r="F123" s="57"/>
    </row>
    <row r="124" spans="1:6" ht="14.1" customHeight="1" x14ac:dyDescent="0.25">
      <c r="A124" s="62" t="s">
        <v>772</v>
      </c>
      <c r="B124" s="75" t="s">
        <v>741</v>
      </c>
      <c r="C124" s="54" t="s">
        <v>740</v>
      </c>
      <c r="D124" s="54">
        <f>D123</f>
        <v>2</v>
      </c>
      <c r="E124" s="56"/>
      <c r="F124" s="57"/>
    </row>
    <row r="125" spans="1:6" ht="6" customHeight="1" x14ac:dyDescent="0.25">
      <c r="A125" s="54"/>
      <c r="B125" s="298"/>
      <c r="C125" s="54"/>
      <c r="D125" s="55"/>
      <c r="E125" s="56"/>
      <c r="F125" s="57"/>
    </row>
    <row r="126" spans="1:6" ht="14.1" customHeight="1" x14ac:dyDescent="0.25">
      <c r="A126" s="54"/>
      <c r="B126" s="302"/>
      <c r="C126" s="54"/>
      <c r="D126" s="54"/>
      <c r="E126" s="56"/>
      <c r="F126" s="57"/>
    </row>
    <row r="127" spans="1:6" ht="14.25" customHeight="1" x14ac:dyDescent="0.25">
      <c r="A127" s="54"/>
      <c r="B127" s="73"/>
      <c r="C127" s="54"/>
      <c r="D127" s="55"/>
      <c r="E127" s="56"/>
      <c r="F127" s="57"/>
    </row>
    <row r="128" spans="1:6" ht="14.1" customHeight="1" x14ac:dyDescent="0.25">
      <c r="A128" s="78"/>
      <c r="B128" s="296" t="s">
        <v>773</v>
      </c>
      <c r="C128" s="54"/>
      <c r="D128" s="60"/>
      <c r="E128" s="56"/>
      <c r="F128" s="57"/>
    </row>
    <row r="129" spans="1:6" ht="14.1" customHeight="1" x14ac:dyDescent="0.25">
      <c r="A129" s="54"/>
      <c r="B129" s="73" t="s">
        <v>774</v>
      </c>
      <c r="C129" s="54"/>
      <c r="D129" s="54"/>
      <c r="E129" s="56"/>
      <c r="F129" s="57"/>
    </row>
    <row r="130" spans="1:6" ht="6" customHeight="1" x14ac:dyDescent="0.25">
      <c r="A130" s="54"/>
      <c r="B130" s="73"/>
      <c r="C130" s="54"/>
      <c r="D130" s="55"/>
      <c r="E130" s="56"/>
      <c r="F130" s="57"/>
    </row>
    <row r="131" spans="1:6" ht="14.1" customHeight="1" x14ac:dyDescent="0.25">
      <c r="A131" s="54"/>
      <c r="B131" s="73" t="s">
        <v>775</v>
      </c>
      <c r="C131" s="54"/>
      <c r="D131" s="55"/>
      <c r="E131" s="56"/>
      <c r="F131" s="57"/>
    </row>
    <row r="132" spans="1:6" ht="14.1" customHeight="1" x14ac:dyDescent="0.25">
      <c r="A132" s="54">
        <v>1.43</v>
      </c>
      <c r="B132" s="75" t="s">
        <v>739</v>
      </c>
      <c r="C132" s="54" t="s">
        <v>740</v>
      </c>
      <c r="D132" s="55">
        <v>3</v>
      </c>
      <c r="E132" s="56"/>
      <c r="F132" s="57"/>
    </row>
    <row r="133" spans="1:6" ht="14.1" customHeight="1" x14ac:dyDescent="0.25">
      <c r="A133" s="54">
        <v>1.44</v>
      </c>
      <c r="B133" s="75" t="s">
        <v>741</v>
      </c>
      <c r="C133" s="54" t="s">
        <v>740</v>
      </c>
      <c r="D133" s="55">
        <f>D132</f>
        <v>3</v>
      </c>
      <c r="E133" s="56"/>
      <c r="F133" s="57"/>
    </row>
    <row r="134" spans="1:6" ht="18" customHeight="1" x14ac:dyDescent="0.25">
      <c r="A134" s="54"/>
      <c r="B134" s="73"/>
      <c r="C134" s="54"/>
      <c r="D134" s="55"/>
      <c r="E134" s="56"/>
      <c r="F134" s="57"/>
    </row>
    <row r="135" spans="1:6" ht="14.1" customHeight="1" x14ac:dyDescent="0.25">
      <c r="A135" s="78"/>
      <c r="B135" s="296" t="s">
        <v>776</v>
      </c>
      <c r="C135" s="54"/>
      <c r="D135" s="55"/>
      <c r="E135" s="56"/>
      <c r="F135" s="57"/>
    </row>
    <row r="136" spans="1:6" ht="6" customHeight="1" x14ac:dyDescent="0.25">
      <c r="A136" s="54"/>
      <c r="B136" s="73"/>
      <c r="C136" s="54"/>
      <c r="D136" s="55"/>
      <c r="E136" s="56"/>
      <c r="F136" s="57"/>
    </row>
    <row r="137" spans="1:6" ht="50.25" customHeight="1" x14ac:dyDescent="0.25">
      <c r="A137" s="54"/>
      <c r="B137" s="73" t="s">
        <v>777</v>
      </c>
      <c r="C137" s="54"/>
      <c r="D137" s="55"/>
      <c r="E137" s="56"/>
      <c r="F137" s="57"/>
    </row>
    <row r="138" spans="1:6" ht="6" customHeight="1" x14ac:dyDescent="0.25">
      <c r="A138" s="54"/>
      <c r="B138" s="73"/>
      <c r="C138" s="54"/>
      <c r="D138" s="55"/>
      <c r="E138" s="56"/>
      <c r="F138" s="57"/>
    </row>
    <row r="139" spans="1:6" ht="14.1" customHeight="1" x14ac:dyDescent="0.25">
      <c r="A139" s="54"/>
      <c r="B139" s="73" t="s">
        <v>778</v>
      </c>
      <c r="C139" s="54"/>
      <c r="D139" s="55"/>
      <c r="E139" s="56"/>
      <c r="F139" s="57"/>
    </row>
    <row r="140" spans="1:6" ht="14.1" customHeight="1" x14ac:dyDescent="0.25">
      <c r="A140" s="54">
        <v>1.45</v>
      </c>
      <c r="B140" s="75" t="s">
        <v>739</v>
      </c>
      <c r="C140" s="54" t="s">
        <v>112</v>
      </c>
      <c r="D140" s="55"/>
      <c r="E140" s="56"/>
      <c r="F140" s="57"/>
    </row>
    <row r="141" spans="1:6" ht="14.1" customHeight="1" x14ac:dyDescent="0.25">
      <c r="A141" s="303">
        <v>1.46</v>
      </c>
      <c r="B141" s="75" t="s">
        <v>741</v>
      </c>
      <c r="C141" s="54" t="s">
        <v>112</v>
      </c>
      <c r="D141" s="55"/>
      <c r="E141" s="56"/>
      <c r="F141" s="57"/>
    </row>
    <row r="142" spans="1:6" ht="6" customHeight="1" x14ac:dyDescent="0.25">
      <c r="A142" s="54"/>
      <c r="B142" s="73"/>
      <c r="C142" s="54"/>
      <c r="D142" s="55"/>
      <c r="E142" s="56"/>
      <c r="F142" s="57"/>
    </row>
    <row r="143" spans="1:6" ht="14.1" customHeight="1" x14ac:dyDescent="0.25">
      <c r="A143" s="54"/>
      <c r="B143" s="73" t="s">
        <v>779</v>
      </c>
      <c r="C143" s="54"/>
      <c r="D143" s="55"/>
      <c r="E143" s="56"/>
      <c r="F143" s="57"/>
    </row>
    <row r="144" spans="1:6" ht="14.1" customHeight="1" x14ac:dyDescent="0.25">
      <c r="A144" s="54">
        <v>1.47</v>
      </c>
      <c r="B144" s="75" t="s">
        <v>739</v>
      </c>
      <c r="C144" s="54" t="s">
        <v>112</v>
      </c>
      <c r="D144" s="55"/>
      <c r="E144" s="56"/>
      <c r="F144" s="57"/>
    </row>
    <row r="145" spans="1:6" ht="14.1" customHeight="1" x14ac:dyDescent="0.25">
      <c r="A145" s="62">
        <v>1.48</v>
      </c>
      <c r="B145" s="75" t="s">
        <v>741</v>
      </c>
      <c r="C145" s="54" t="s">
        <v>112</v>
      </c>
      <c r="D145" s="55"/>
      <c r="E145" s="56"/>
      <c r="F145" s="57"/>
    </row>
    <row r="146" spans="1:6" ht="6" customHeight="1" x14ac:dyDescent="0.25">
      <c r="A146" s="54"/>
      <c r="B146" s="73"/>
      <c r="C146" s="54"/>
      <c r="D146" s="55"/>
      <c r="E146" s="56"/>
      <c r="F146" s="57"/>
    </row>
    <row r="147" spans="1:6" ht="14.1" customHeight="1" x14ac:dyDescent="0.25">
      <c r="A147" s="54"/>
      <c r="B147" s="73" t="s">
        <v>780</v>
      </c>
      <c r="C147" s="54"/>
      <c r="D147" s="55"/>
      <c r="E147" s="56"/>
      <c r="F147" s="57"/>
    </row>
    <row r="148" spans="1:6" ht="14.1" customHeight="1" x14ac:dyDescent="0.25">
      <c r="A148" s="54">
        <v>1.49</v>
      </c>
      <c r="B148" s="75" t="s">
        <v>739</v>
      </c>
      <c r="C148" s="54" t="s">
        <v>112</v>
      </c>
      <c r="D148" s="55">
        <v>20</v>
      </c>
      <c r="E148" s="56"/>
      <c r="F148" s="57"/>
    </row>
    <row r="149" spans="1:6" ht="14.1" customHeight="1" x14ac:dyDescent="0.25">
      <c r="A149" s="62">
        <v>1.5</v>
      </c>
      <c r="B149" s="75" t="s">
        <v>741</v>
      </c>
      <c r="C149" s="54" t="s">
        <v>112</v>
      </c>
      <c r="D149" s="55">
        <v>20</v>
      </c>
      <c r="E149" s="56"/>
      <c r="F149" s="57"/>
    </row>
    <row r="150" spans="1:6" ht="6" customHeight="1" x14ac:dyDescent="0.25">
      <c r="A150" s="54"/>
      <c r="B150" s="73"/>
      <c r="C150" s="54"/>
      <c r="D150" s="55"/>
      <c r="E150" s="56"/>
      <c r="F150" s="57"/>
    </row>
    <row r="151" spans="1:6" ht="6" customHeight="1" x14ac:dyDescent="0.25">
      <c r="A151" s="54"/>
      <c r="B151" s="73"/>
      <c r="C151" s="54"/>
      <c r="D151" s="55"/>
      <c r="E151" s="56"/>
      <c r="F151" s="57"/>
    </row>
    <row r="152" spans="1:6" ht="6" customHeight="1" x14ac:dyDescent="0.25">
      <c r="A152" s="54"/>
      <c r="B152" s="73"/>
      <c r="C152" s="54"/>
      <c r="D152" s="55"/>
      <c r="E152" s="56"/>
      <c r="F152" s="57"/>
    </row>
    <row r="153" spans="1:6" ht="14.1" customHeight="1" x14ac:dyDescent="0.25">
      <c r="A153" s="78"/>
      <c r="B153" s="296" t="s">
        <v>781</v>
      </c>
      <c r="C153" s="54"/>
      <c r="D153" s="55"/>
      <c r="E153" s="56"/>
      <c r="F153" s="57"/>
    </row>
    <row r="154" spans="1:6" ht="39" customHeight="1" x14ac:dyDescent="0.25">
      <c r="A154" s="74"/>
      <c r="B154" s="73" t="s">
        <v>782</v>
      </c>
      <c r="C154" s="54"/>
      <c r="D154" s="55"/>
      <c r="E154" s="56"/>
      <c r="F154" s="57"/>
    </row>
    <row r="155" spans="1:6" ht="6" customHeight="1" x14ac:dyDescent="0.25">
      <c r="A155" s="54"/>
      <c r="B155" s="73"/>
      <c r="C155" s="54"/>
      <c r="D155" s="55"/>
      <c r="E155" s="56"/>
      <c r="F155" s="57"/>
    </row>
    <row r="156" spans="1:6" ht="14.1" customHeight="1" x14ac:dyDescent="0.25">
      <c r="A156" s="74"/>
      <c r="B156" s="73" t="s">
        <v>783</v>
      </c>
      <c r="C156" s="54"/>
      <c r="D156" s="55"/>
      <c r="E156" s="56"/>
      <c r="F156" s="57"/>
    </row>
    <row r="157" spans="1:6" ht="14.1" customHeight="1" x14ac:dyDescent="0.25">
      <c r="A157" s="54">
        <v>1.51</v>
      </c>
      <c r="B157" s="75" t="s">
        <v>739</v>
      </c>
      <c r="C157" s="54" t="s">
        <v>112</v>
      </c>
      <c r="D157" s="55">
        <v>100</v>
      </c>
      <c r="E157" s="56"/>
      <c r="F157" s="57"/>
    </row>
    <row r="158" spans="1:6" ht="14.1" customHeight="1" x14ac:dyDescent="0.25">
      <c r="A158" s="74">
        <v>1.52</v>
      </c>
      <c r="B158" s="75" t="s">
        <v>741</v>
      </c>
      <c r="C158" s="54" t="s">
        <v>112</v>
      </c>
      <c r="D158" s="55">
        <v>100</v>
      </c>
      <c r="E158" s="56"/>
      <c r="F158" s="57"/>
    </row>
    <row r="159" spans="1:6" ht="14.1" customHeight="1" x14ac:dyDescent="0.25">
      <c r="A159" s="74"/>
      <c r="B159" s="75"/>
      <c r="C159" s="54"/>
      <c r="D159" s="55"/>
      <c r="E159" s="56"/>
      <c r="F159" s="57"/>
    </row>
    <row r="160" spans="1:6" ht="14.1" customHeight="1" x14ac:dyDescent="0.25">
      <c r="A160" s="74"/>
      <c r="B160" s="75"/>
      <c r="C160" s="54"/>
      <c r="D160" s="55"/>
      <c r="E160" s="56"/>
      <c r="F160" s="57"/>
    </row>
    <row r="161" spans="1:6" ht="14.1" customHeight="1" x14ac:dyDescent="0.25">
      <c r="A161" s="74"/>
      <c r="B161" s="75"/>
      <c r="C161" s="54"/>
      <c r="D161" s="55"/>
      <c r="E161" s="56"/>
      <c r="F161" s="57"/>
    </row>
    <row r="162" spans="1:6" ht="14.1" customHeight="1" x14ac:dyDescent="0.25">
      <c r="A162" s="74"/>
      <c r="B162" s="75"/>
      <c r="C162" s="54"/>
      <c r="D162" s="55"/>
      <c r="E162" s="56"/>
      <c r="F162" s="57"/>
    </row>
    <row r="163" spans="1:6" ht="14.1" customHeight="1" x14ac:dyDescent="0.25">
      <c r="A163" s="74"/>
      <c r="B163" s="75"/>
      <c r="C163" s="54"/>
      <c r="D163" s="55"/>
      <c r="E163" s="56"/>
      <c r="F163" s="57"/>
    </row>
    <row r="164" spans="1:6" ht="14.1" customHeight="1" x14ac:dyDescent="0.25">
      <c r="A164" s="74"/>
      <c r="B164" s="75"/>
      <c r="C164" s="54"/>
      <c r="D164" s="55"/>
      <c r="E164" s="56"/>
      <c r="F164" s="57"/>
    </row>
    <row r="165" spans="1:6" ht="14.1" customHeight="1" x14ac:dyDescent="0.25">
      <c r="A165" s="74"/>
      <c r="B165" s="75"/>
      <c r="C165" s="54"/>
      <c r="D165" s="55"/>
      <c r="E165" s="56"/>
      <c r="F165" s="57"/>
    </row>
    <row r="166" spans="1:6" ht="14.1" customHeight="1" x14ac:dyDescent="0.25">
      <c r="A166" s="74"/>
      <c r="B166" s="75"/>
      <c r="C166" s="54"/>
      <c r="D166" s="55"/>
      <c r="E166" s="56"/>
      <c r="F166" s="57"/>
    </row>
    <row r="167" spans="1:6" ht="14.1" customHeight="1" x14ac:dyDescent="0.25">
      <c r="A167" s="54"/>
      <c r="B167" s="75"/>
      <c r="C167" s="54"/>
      <c r="D167" s="54"/>
      <c r="E167" s="56"/>
      <c r="F167" s="57"/>
    </row>
    <row r="168" spans="1:6" ht="14.1" customHeight="1" x14ac:dyDescent="0.25">
      <c r="A168" s="556" t="s">
        <v>750</v>
      </c>
      <c r="B168" s="556"/>
      <c r="C168" s="556"/>
      <c r="D168" s="556"/>
      <c r="E168" s="556"/>
      <c r="F168" s="59"/>
    </row>
    <row r="169" spans="1:6" ht="11.25" customHeight="1" x14ac:dyDescent="0.25">
      <c r="A169" s="552" t="s">
        <v>127</v>
      </c>
      <c r="B169" s="553" t="s">
        <v>729</v>
      </c>
      <c r="C169" s="552" t="s">
        <v>730</v>
      </c>
      <c r="D169" s="554" t="s">
        <v>731</v>
      </c>
      <c r="E169" s="555" t="s">
        <v>732</v>
      </c>
      <c r="F169" s="550" t="s">
        <v>733</v>
      </c>
    </row>
    <row r="170" spans="1:6" ht="11.25" x14ac:dyDescent="0.25">
      <c r="A170" s="552"/>
      <c r="B170" s="553"/>
      <c r="C170" s="552"/>
      <c r="D170" s="554"/>
      <c r="E170" s="555"/>
      <c r="F170" s="550"/>
    </row>
    <row r="171" spans="1:6" ht="14.1" customHeight="1" x14ac:dyDescent="0.25">
      <c r="A171" s="556" t="s">
        <v>751</v>
      </c>
      <c r="B171" s="556"/>
      <c r="C171" s="556"/>
      <c r="D171" s="556"/>
      <c r="E171" s="556"/>
      <c r="F171" s="59"/>
    </row>
    <row r="172" spans="1:6" ht="17.25" customHeight="1" x14ac:dyDescent="0.25">
      <c r="A172" s="54"/>
      <c r="B172" s="73"/>
      <c r="C172" s="54"/>
      <c r="D172" s="55"/>
      <c r="E172" s="56"/>
      <c r="F172" s="57"/>
    </row>
    <row r="173" spans="1:6" ht="14.1" customHeight="1" x14ac:dyDescent="0.25">
      <c r="A173" s="78"/>
      <c r="B173" s="296" t="s">
        <v>784</v>
      </c>
      <c r="C173" s="54"/>
      <c r="D173" s="58"/>
      <c r="E173" s="56"/>
      <c r="F173" s="57"/>
    </row>
    <row r="174" spans="1:6" ht="25.5" x14ac:dyDescent="0.25">
      <c r="A174" s="54"/>
      <c r="B174" s="304" t="s">
        <v>785</v>
      </c>
      <c r="C174" s="54"/>
      <c r="D174" s="55"/>
      <c r="E174" s="56"/>
      <c r="F174" s="57"/>
    </row>
    <row r="175" spans="1:6" ht="6" customHeight="1" x14ac:dyDescent="0.25">
      <c r="A175" s="54"/>
      <c r="B175" s="73"/>
      <c r="C175" s="54"/>
      <c r="D175" s="55"/>
      <c r="E175" s="56"/>
      <c r="F175" s="57"/>
    </row>
    <row r="176" spans="1:6" ht="40.15" customHeight="1" x14ac:dyDescent="0.25">
      <c r="A176" s="54"/>
      <c r="B176" s="305" t="s">
        <v>786</v>
      </c>
      <c r="C176" s="54"/>
      <c r="D176" s="55"/>
      <c r="E176" s="56"/>
      <c r="F176" s="57"/>
    </row>
    <row r="177" spans="1:6" ht="6" customHeight="1" x14ac:dyDescent="0.25">
      <c r="A177" s="54"/>
      <c r="B177" s="73"/>
      <c r="C177" s="54"/>
      <c r="D177" s="55"/>
      <c r="E177" s="56"/>
      <c r="F177" s="57"/>
    </row>
    <row r="178" spans="1:6" ht="14.1" customHeight="1" x14ac:dyDescent="0.25">
      <c r="A178" s="54">
        <v>1.47</v>
      </c>
      <c r="B178" s="305" t="s">
        <v>787</v>
      </c>
      <c r="C178" s="63" t="s">
        <v>471</v>
      </c>
      <c r="D178" s="55">
        <f>(D68+D72)*0.6*0.6</f>
        <v>162</v>
      </c>
      <c r="E178" s="56"/>
      <c r="F178" s="57"/>
    </row>
    <row r="179" spans="1:6" ht="6" customHeight="1" x14ac:dyDescent="0.25">
      <c r="A179" s="54"/>
      <c r="B179" s="73"/>
      <c r="C179" s="54"/>
      <c r="D179" s="55"/>
      <c r="E179" s="56"/>
      <c r="F179" s="57"/>
    </row>
    <row r="180" spans="1:6" ht="14.1" customHeight="1" x14ac:dyDescent="0.25">
      <c r="A180" s="54">
        <v>1.48</v>
      </c>
      <c r="B180" s="305" t="s">
        <v>788</v>
      </c>
      <c r="C180" s="63" t="s">
        <v>471</v>
      </c>
      <c r="D180" s="55">
        <f>(D68+D72)*0.6*0.6*0.1</f>
        <v>16.2</v>
      </c>
      <c r="E180" s="56"/>
      <c r="F180" s="57"/>
    </row>
    <row r="181" spans="1:6" ht="6" customHeight="1" x14ac:dyDescent="0.25">
      <c r="A181" s="54"/>
      <c r="B181" s="73"/>
      <c r="C181" s="54"/>
      <c r="D181" s="55"/>
      <c r="E181" s="56"/>
      <c r="F181" s="57"/>
    </row>
    <row r="182" spans="1:6" ht="14.1" customHeight="1" x14ac:dyDescent="0.25">
      <c r="A182" s="54">
        <v>1.49</v>
      </c>
      <c r="B182" s="306" t="s">
        <v>789</v>
      </c>
      <c r="C182" s="54" t="s">
        <v>471</v>
      </c>
      <c r="D182" s="55">
        <f>(D68+D72)*0.6*0.6*0.1</f>
        <v>16.2</v>
      </c>
      <c r="E182" s="56"/>
      <c r="F182" s="57"/>
    </row>
    <row r="183" spans="1:6" ht="6" customHeight="1" x14ac:dyDescent="0.25">
      <c r="A183" s="54"/>
      <c r="B183" s="73"/>
      <c r="C183" s="54"/>
      <c r="D183" s="55"/>
      <c r="E183" s="56"/>
      <c r="F183" s="57"/>
    </row>
    <row r="184" spans="1:6" ht="25.15" customHeight="1" x14ac:dyDescent="0.25">
      <c r="A184" s="303">
        <v>1.5</v>
      </c>
      <c r="B184" s="306" t="s">
        <v>790</v>
      </c>
      <c r="C184" s="54" t="s">
        <v>471</v>
      </c>
      <c r="D184" s="55">
        <f>(D68+D72)*0.6*0.6*0.1</f>
        <v>16.2</v>
      </c>
      <c r="E184" s="56"/>
      <c r="F184" s="57"/>
    </row>
    <row r="185" spans="1:6" ht="12" customHeight="1" x14ac:dyDescent="0.25">
      <c r="A185" s="54"/>
      <c r="B185" s="73"/>
      <c r="C185" s="54"/>
      <c r="D185" s="55"/>
      <c r="E185" s="56"/>
      <c r="F185" s="57"/>
    </row>
    <row r="186" spans="1:6" ht="19.5" customHeight="1" x14ac:dyDescent="0.25">
      <c r="A186" s="307"/>
      <c r="B186" s="308" t="s">
        <v>791</v>
      </c>
      <c r="C186" s="54"/>
      <c r="D186" s="55"/>
      <c r="E186" s="56"/>
      <c r="F186" s="57"/>
    </row>
    <row r="187" spans="1:6" ht="14.1" customHeight="1" x14ac:dyDescent="0.25">
      <c r="A187" s="54"/>
      <c r="B187" s="305" t="s">
        <v>792</v>
      </c>
      <c r="C187" s="54"/>
      <c r="D187" s="55"/>
      <c r="E187" s="56"/>
      <c r="F187" s="57"/>
    </row>
    <row r="188" spans="1:6" ht="14.1" customHeight="1" x14ac:dyDescent="0.25">
      <c r="A188" s="54">
        <v>1.51</v>
      </c>
      <c r="B188" s="75" t="s">
        <v>739</v>
      </c>
      <c r="C188" s="54" t="s">
        <v>112</v>
      </c>
      <c r="D188" s="55">
        <f>D68+D72</f>
        <v>450</v>
      </c>
      <c r="E188" s="56"/>
      <c r="F188" s="57"/>
    </row>
    <row r="189" spans="1:6" ht="14.1" customHeight="1" x14ac:dyDescent="0.25">
      <c r="A189" s="54">
        <v>1.52</v>
      </c>
      <c r="B189" s="75" t="s">
        <v>741</v>
      </c>
      <c r="C189" s="54" t="s">
        <v>112</v>
      </c>
      <c r="D189" s="55">
        <v>230</v>
      </c>
      <c r="E189" s="56"/>
      <c r="F189" s="57"/>
    </row>
    <row r="190" spans="1:6" ht="6" customHeight="1" x14ac:dyDescent="0.25">
      <c r="A190" s="54"/>
      <c r="B190" s="73"/>
      <c r="C190" s="54"/>
      <c r="D190" s="55"/>
      <c r="E190" s="56"/>
      <c r="F190" s="57"/>
    </row>
    <row r="191" spans="1:6" ht="14.1" customHeight="1" x14ac:dyDescent="0.25">
      <c r="A191" s="54"/>
      <c r="B191" s="305" t="s">
        <v>793</v>
      </c>
      <c r="C191" s="54"/>
      <c r="D191" s="55"/>
      <c r="E191" s="56"/>
      <c r="F191" s="57"/>
    </row>
    <row r="192" spans="1:6" ht="14.1" customHeight="1" x14ac:dyDescent="0.25">
      <c r="A192" s="54">
        <v>1.53</v>
      </c>
      <c r="B192" s="75" t="s">
        <v>739</v>
      </c>
      <c r="C192" s="54" t="s">
        <v>740</v>
      </c>
      <c r="D192" s="55">
        <v>0</v>
      </c>
      <c r="E192" s="56"/>
      <c r="F192" s="57"/>
    </row>
    <row r="193" spans="1:6" ht="14.1" customHeight="1" x14ac:dyDescent="0.25">
      <c r="A193" s="62">
        <v>1.54</v>
      </c>
      <c r="B193" s="75" t="s">
        <v>741</v>
      </c>
      <c r="C193" s="54" t="s">
        <v>740</v>
      </c>
      <c r="D193" s="55">
        <f>D192</f>
        <v>0</v>
      </c>
      <c r="E193" s="56"/>
      <c r="F193" s="57"/>
    </row>
    <row r="194" spans="1:6" ht="6" customHeight="1" x14ac:dyDescent="0.25">
      <c r="A194" s="54"/>
      <c r="B194" s="73"/>
      <c r="C194" s="54"/>
      <c r="D194" s="55"/>
      <c r="E194" s="56"/>
      <c r="F194" s="57"/>
    </row>
    <row r="195" spans="1:6" ht="14.1" customHeight="1" x14ac:dyDescent="0.25">
      <c r="A195" s="78"/>
      <c r="B195" s="304"/>
      <c r="C195" s="54"/>
      <c r="D195" s="55"/>
      <c r="E195" s="56"/>
      <c r="F195" s="57"/>
    </row>
    <row r="196" spans="1:6" ht="6" customHeight="1" x14ac:dyDescent="0.25">
      <c r="A196" s="54"/>
      <c r="B196" s="73"/>
      <c r="C196" s="54"/>
      <c r="D196" s="55"/>
      <c r="E196" s="56"/>
      <c r="F196" s="57"/>
    </row>
    <row r="197" spans="1:6" ht="12" customHeight="1" x14ac:dyDescent="0.25">
      <c r="A197" s="78"/>
      <c r="B197" s="79" t="s">
        <v>794</v>
      </c>
      <c r="C197" s="54"/>
      <c r="D197" s="64"/>
      <c r="E197" s="56"/>
      <c r="F197" s="65"/>
    </row>
    <row r="198" spans="1:6" ht="95.1" customHeight="1" x14ac:dyDescent="0.25">
      <c r="A198" s="54"/>
      <c r="B198" s="309" t="s">
        <v>795</v>
      </c>
      <c r="C198" s="54"/>
      <c r="D198" s="64"/>
      <c r="E198" s="56"/>
      <c r="F198" s="65"/>
    </row>
    <row r="199" spans="1:6" ht="14.1" customHeight="1" x14ac:dyDescent="0.25">
      <c r="A199" s="54"/>
      <c r="B199" s="309" t="s">
        <v>796</v>
      </c>
      <c r="C199" s="54"/>
      <c r="D199" s="66"/>
      <c r="E199" s="56"/>
      <c r="F199" s="65"/>
    </row>
    <row r="200" spans="1:6" ht="14.1" customHeight="1" x14ac:dyDescent="0.25">
      <c r="A200" s="54">
        <v>1.55</v>
      </c>
      <c r="B200" s="68" t="s">
        <v>739</v>
      </c>
      <c r="C200" s="54" t="s">
        <v>112</v>
      </c>
      <c r="D200" s="64">
        <v>300</v>
      </c>
      <c r="E200" s="56"/>
      <c r="F200" s="57"/>
    </row>
    <row r="201" spans="1:6" ht="14.1" customHeight="1" x14ac:dyDescent="0.25">
      <c r="A201" s="54">
        <v>1.56</v>
      </c>
      <c r="B201" s="68" t="s">
        <v>741</v>
      </c>
      <c r="C201" s="54" t="s">
        <v>112</v>
      </c>
      <c r="D201" s="64">
        <f>D200</f>
        <v>300</v>
      </c>
      <c r="E201" s="56"/>
      <c r="F201" s="57"/>
    </row>
    <row r="202" spans="1:6" ht="14.1" customHeight="1" x14ac:dyDescent="0.25">
      <c r="A202" s="54"/>
      <c r="B202" s="310"/>
      <c r="C202" s="54"/>
      <c r="D202" s="64"/>
      <c r="E202" s="56"/>
      <c r="F202" s="65"/>
    </row>
    <row r="203" spans="1:6" ht="14.1" customHeight="1" x14ac:dyDescent="0.25">
      <c r="A203" s="54"/>
      <c r="B203" s="309" t="s">
        <v>797</v>
      </c>
      <c r="C203" s="54"/>
      <c r="D203" s="66"/>
      <c r="E203" s="56"/>
      <c r="F203" s="65"/>
    </row>
    <row r="204" spans="1:6" ht="14.1" customHeight="1" x14ac:dyDescent="0.25">
      <c r="A204" s="54">
        <v>1.57</v>
      </c>
      <c r="B204" s="68" t="s">
        <v>739</v>
      </c>
      <c r="C204" s="54" t="s">
        <v>112</v>
      </c>
      <c r="D204" s="64">
        <v>200</v>
      </c>
      <c r="E204" s="56"/>
      <c r="F204" s="57"/>
    </row>
    <row r="205" spans="1:6" ht="14.1" customHeight="1" x14ac:dyDescent="0.25">
      <c r="A205" s="54">
        <v>1.58</v>
      </c>
      <c r="B205" s="68" t="s">
        <v>741</v>
      </c>
      <c r="C205" s="54" t="s">
        <v>112</v>
      </c>
      <c r="D205" s="64">
        <f>D204</f>
        <v>200</v>
      </c>
      <c r="E205" s="56"/>
      <c r="F205" s="57"/>
    </row>
    <row r="206" spans="1:6" ht="14.1" customHeight="1" x14ac:dyDescent="0.25">
      <c r="A206" s="54"/>
      <c r="B206" s="68"/>
      <c r="C206" s="54"/>
      <c r="D206" s="64"/>
      <c r="E206" s="56"/>
      <c r="F206" s="65"/>
    </row>
    <row r="207" spans="1:6" ht="14.1" customHeight="1" x14ac:dyDescent="0.25">
      <c r="A207" s="54"/>
      <c r="B207" s="309" t="s">
        <v>798</v>
      </c>
      <c r="C207" s="54"/>
      <c r="D207" s="66"/>
      <c r="E207" s="56"/>
      <c r="F207" s="65"/>
    </row>
    <row r="208" spans="1:6" ht="14.1" customHeight="1" x14ac:dyDescent="0.25">
      <c r="A208" s="54">
        <v>1.59</v>
      </c>
      <c r="B208" s="68" t="s">
        <v>739</v>
      </c>
      <c r="C208" s="54" t="s">
        <v>112</v>
      </c>
      <c r="D208" s="64">
        <v>4</v>
      </c>
      <c r="E208" s="56"/>
      <c r="F208" s="57"/>
    </row>
    <row r="209" spans="1:6" ht="14.1" customHeight="1" x14ac:dyDescent="0.25">
      <c r="A209" s="311">
        <v>1.6</v>
      </c>
      <c r="B209" s="68" t="s">
        <v>741</v>
      </c>
      <c r="C209" s="54" t="s">
        <v>112</v>
      </c>
      <c r="D209" s="64">
        <f>D208</f>
        <v>4</v>
      </c>
      <c r="E209" s="56"/>
      <c r="F209" s="57"/>
    </row>
    <row r="210" spans="1:6" ht="14.1" customHeight="1" x14ac:dyDescent="0.25">
      <c r="A210" s="54"/>
      <c r="B210" s="68"/>
      <c r="C210" s="54"/>
      <c r="D210" s="64"/>
      <c r="E210" s="56"/>
      <c r="F210" s="65"/>
    </row>
    <row r="211" spans="1:6" ht="14.1" customHeight="1" x14ac:dyDescent="0.25">
      <c r="A211" s="54"/>
      <c r="B211" s="68"/>
      <c r="C211" s="54"/>
      <c r="D211" s="64"/>
      <c r="E211" s="56"/>
      <c r="F211" s="65"/>
    </row>
    <row r="212" spans="1:6" ht="14.1" customHeight="1" x14ac:dyDescent="0.25">
      <c r="A212" s="312"/>
      <c r="B212" s="79" t="s">
        <v>799</v>
      </c>
      <c r="C212" s="54"/>
      <c r="D212" s="64"/>
      <c r="E212" s="56"/>
      <c r="F212" s="65"/>
    </row>
    <row r="213" spans="1:6" ht="27.4" customHeight="1" x14ac:dyDescent="0.25">
      <c r="A213" s="74">
        <v>1.61</v>
      </c>
      <c r="B213" s="313" t="s">
        <v>800</v>
      </c>
      <c r="C213" s="54" t="s">
        <v>127</v>
      </c>
      <c r="D213" s="67">
        <v>1</v>
      </c>
      <c r="E213" s="56"/>
      <c r="F213" s="57"/>
    </row>
    <row r="214" spans="1:6" ht="14.1" customHeight="1" x14ac:dyDescent="0.25">
      <c r="A214" s="74"/>
      <c r="B214" s="313"/>
      <c r="C214" s="54"/>
      <c r="D214" s="67"/>
      <c r="E214" s="56"/>
      <c r="F214" s="57"/>
    </row>
    <row r="215" spans="1:6" ht="14.1" customHeight="1" x14ac:dyDescent="0.25">
      <c r="A215" s="54"/>
      <c r="B215" s="68"/>
      <c r="C215" s="54"/>
      <c r="D215" s="64"/>
      <c r="E215" s="56"/>
      <c r="F215" s="65"/>
    </row>
    <row r="216" spans="1:6" ht="14.1" customHeight="1" x14ac:dyDescent="0.25">
      <c r="A216" s="54"/>
      <c r="B216" s="68"/>
      <c r="C216" s="54"/>
      <c r="D216" s="64"/>
      <c r="E216" s="56"/>
      <c r="F216" s="65"/>
    </row>
    <row r="217" spans="1:6" ht="14.1" customHeight="1" x14ac:dyDescent="0.25">
      <c r="A217" s="54"/>
      <c r="B217" s="68"/>
      <c r="C217" s="54"/>
      <c r="D217" s="64"/>
      <c r="E217" s="56"/>
      <c r="F217" s="65"/>
    </row>
    <row r="218" spans="1:6" ht="14.1" customHeight="1" x14ac:dyDescent="0.25">
      <c r="A218" s="54"/>
      <c r="B218" s="68"/>
      <c r="C218" s="54"/>
      <c r="D218" s="64"/>
      <c r="E218" s="56"/>
      <c r="F218" s="65"/>
    </row>
    <row r="219" spans="1:6" ht="14.1" customHeight="1" x14ac:dyDescent="0.25">
      <c r="A219" s="54"/>
      <c r="B219" s="68"/>
      <c r="C219" s="54"/>
      <c r="D219" s="64"/>
      <c r="E219" s="56"/>
      <c r="F219" s="65"/>
    </row>
    <row r="220" spans="1:6" ht="14.1" customHeight="1" x14ac:dyDescent="0.25">
      <c r="A220" s="69"/>
      <c r="B220" s="314"/>
      <c r="C220" s="69"/>
      <c r="D220" s="69"/>
      <c r="E220" s="70"/>
      <c r="F220" s="71"/>
    </row>
    <row r="221" spans="1:6" ht="14.1" customHeight="1" x14ac:dyDescent="0.25">
      <c r="A221" s="556" t="s">
        <v>750</v>
      </c>
      <c r="B221" s="556"/>
      <c r="C221" s="556"/>
      <c r="D221" s="556"/>
      <c r="E221" s="556"/>
      <c r="F221" s="59"/>
    </row>
    <row r="222" spans="1:6" ht="11.25" customHeight="1" x14ac:dyDescent="0.25">
      <c r="A222" s="552" t="s">
        <v>127</v>
      </c>
      <c r="B222" s="553" t="s">
        <v>729</v>
      </c>
      <c r="C222" s="552" t="s">
        <v>730</v>
      </c>
      <c r="D222" s="554" t="s">
        <v>731</v>
      </c>
      <c r="E222" s="555" t="s">
        <v>732</v>
      </c>
      <c r="F222" s="550" t="s">
        <v>733</v>
      </c>
    </row>
    <row r="223" spans="1:6" ht="11.25" x14ac:dyDescent="0.25">
      <c r="A223" s="552"/>
      <c r="B223" s="553"/>
      <c r="C223" s="552"/>
      <c r="D223" s="554"/>
      <c r="E223" s="555"/>
      <c r="F223" s="550"/>
    </row>
    <row r="224" spans="1:6" ht="14.1" customHeight="1" x14ac:dyDescent="0.25">
      <c r="A224" s="72"/>
      <c r="B224" s="72"/>
      <c r="C224" s="72"/>
      <c r="D224" s="72"/>
      <c r="E224" s="72"/>
      <c r="F224" s="59"/>
    </row>
    <row r="225" spans="1:6" ht="30" customHeight="1" x14ac:dyDescent="0.25">
      <c r="A225" s="78"/>
      <c r="B225" s="295" t="s">
        <v>801</v>
      </c>
      <c r="C225" s="54"/>
      <c r="D225" s="55"/>
      <c r="E225" s="56"/>
      <c r="F225" s="57"/>
    </row>
    <row r="226" spans="1:6" ht="6" customHeight="1" x14ac:dyDescent="0.25">
      <c r="A226" s="54"/>
      <c r="B226" s="73"/>
      <c r="C226" s="54"/>
      <c r="D226" s="55"/>
      <c r="E226" s="56"/>
      <c r="F226" s="57"/>
    </row>
    <row r="227" spans="1:6" ht="14.1" customHeight="1" x14ac:dyDescent="0.25">
      <c r="A227" s="78"/>
      <c r="B227" s="296" t="s">
        <v>802</v>
      </c>
      <c r="C227" s="54"/>
      <c r="D227" s="55"/>
      <c r="E227" s="56"/>
      <c r="F227" s="57"/>
    </row>
    <row r="228" spans="1:6" ht="95.1" customHeight="1" x14ac:dyDescent="0.25">
      <c r="A228" s="54"/>
      <c r="B228" s="73" t="s">
        <v>803</v>
      </c>
      <c r="C228" s="54"/>
      <c r="D228" s="55"/>
      <c r="E228" s="56"/>
      <c r="F228" s="57"/>
    </row>
    <row r="229" spans="1:6" ht="14.1" customHeight="1" x14ac:dyDescent="0.25">
      <c r="A229" s="54"/>
      <c r="B229" s="73" t="s">
        <v>796</v>
      </c>
      <c r="C229" s="54"/>
      <c r="D229" s="58"/>
      <c r="E229" s="56"/>
      <c r="F229" s="57"/>
    </row>
    <row r="230" spans="1:6" ht="14.1" customHeight="1" x14ac:dyDescent="0.25">
      <c r="A230" s="54">
        <v>2.1</v>
      </c>
      <c r="B230" s="75" t="s">
        <v>739</v>
      </c>
      <c r="C230" s="54" t="s">
        <v>112</v>
      </c>
      <c r="D230" s="55">
        <v>50</v>
      </c>
      <c r="E230" s="56"/>
      <c r="F230" s="57"/>
    </row>
    <row r="231" spans="1:6" ht="14.1" customHeight="1" x14ac:dyDescent="0.25">
      <c r="A231" s="54">
        <v>2.2000000000000002</v>
      </c>
      <c r="B231" s="75" t="s">
        <v>741</v>
      </c>
      <c r="C231" s="54" t="s">
        <v>112</v>
      </c>
      <c r="D231" s="55">
        <f>SUM(D230)</f>
        <v>50</v>
      </c>
      <c r="E231" s="56"/>
      <c r="F231" s="57"/>
    </row>
    <row r="232" spans="1:6" ht="6" customHeight="1" x14ac:dyDescent="0.25">
      <c r="A232" s="54"/>
      <c r="B232" s="73"/>
      <c r="C232" s="54"/>
      <c r="D232" s="55"/>
      <c r="E232" s="56"/>
      <c r="F232" s="57"/>
    </row>
    <row r="233" spans="1:6" ht="14.1" customHeight="1" x14ac:dyDescent="0.25">
      <c r="A233" s="54"/>
      <c r="B233" s="73" t="s">
        <v>797</v>
      </c>
      <c r="C233" s="54"/>
      <c r="D233" s="55"/>
      <c r="E233" s="56"/>
      <c r="F233" s="57"/>
    </row>
    <row r="234" spans="1:6" ht="14.1" customHeight="1" x14ac:dyDescent="0.25">
      <c r="A234" s="54">
        <v>2.2999999999999998</v>
      </c>
      <c r="B234" s="75" t="s">
        <v>739</v>
      </c>
      <c r="C234" s="54" t="s">
        <v>112</v>
      </c>
      <c r="D234" s="55">
        <v>50</v>
      </c>
      <c r="E234" s="56"/>
      <c r="F234" s="57"/>
    </row>
    <row r="235" spans="1:6" ht="14.1" customHeight="1" x14ac:dyDescent="0.25">
      <c r="A235" s="54">
        <v>2.4</v>
      </c>
      <c r="B235" s="75" t="s">
        <v>741</v>
      </c>
      <c r="C235" s="54" t="s">
        <v>112</v>
      </c>
      <c r="D235" s="55">
        <f>D234</f>
        <v>50</v>
      </c>
      <c r="E235" s="56"/>
      <c r="F235" s="57"/>
    </row>
    <row r="236" spans="1:6" ht="6" customHeight="1" x14ac:dyDescent="0.25">
      <c r="A236" s="54"/>
      <c r="B236" s="73"/>
      <c r="C236" s="54"/>
      <c r="D236" s="55"/>
      <c r="E236" s="56"/>
      <c r="F236" s="57"/>
    </row>
    <row r="237" spans="1:6" ht="14.1" customHeight="1" x14ac:dyDescent="0.25">
      <c r="A237" s="78"/>
      <c r="B237" s="296" t="s">
        <v>804</v>
      </c>
      <c r="C237" s="54"/>
      <c r="D237" s="58"/>
      <c r="E237" s="56"/>
      <c r="F237" s="57"/>
    </row>
    <row r="238" spans="1:6" ht="80.099999999999994" customHeight="1" x14ac:dyDescent="0.25">
      <c r="A238" s="54"/>
      <c r="B238" s="73" t="s">
        <v>805</v>
      </c>
      <c r="C238" s="54"/>
      <c r="D238" s="58"/>
      <c r="E238" s="56"/>
      <c r="F238" s="57"/>
    </row>
    <row r="239" spans="1:6" ht="14.1" customHeight="1" x14ac:dyDescent="0.25">
      <c r="A239" s="74"/>
      <c r="B239" s="73" t="s">
        <v>796</v>
      </c>
      <c r="C239" s="54"/>
      <c r="D239" s="58"/>
      <c r="E239" s="56"/>
      <c r="F239" s="57"/>
    </row>
    <row r="240" spans="1:6" ht="14.1" customHeight="1" x14ac:dyDescent="0.25">
      <c r="A240" s="74">
        <v>2.5</v>
      </c>
      <c r="B240" s="75" t="s">
        <v>739</v>
      </c>
      <c r="C240" s="54" t="s">
        <v>740</v>
      </c>
      <c r="D240" s="55">
        <v>85</v>
      </c>
      <c r="E240" s="56"/>
      <c r="F240" s="57"/>
    </row>
    <row r="241" spans="1:6" ht="14.1" customHeight="1" x14ac:dyDescent="0.25">
      <c r="A241" s="54">
        <v>2.6</v>
      </c>
      <c r="B241" s="75" t="s">
        <v>741</v>
      </c>
      <c r="C241" s="54" t="s">
        <v>740</v>
      </c>
      <c r="D241" s="55">
        <f>SUM(D240)</f>
        <v>85</v>
      </c>
      <c r="E241" s="56"/>
      <c r="F241" s="57"/>
    </row>
    <row r="242" spans="1:6" ht="6" customHeight="1" x14ac:dyDescent="0.25">
      <c r="A242" s="54"/>
      <c r="B242" s="73"/>
      <c r="C242" s="54"/>
      <c r="D242" s="55"/>
      <c r="E242" s="56"/>
      <c r="F242" s="57"/>
    </row>
    <row r="243" spans="1:6" ht="14.1" customHeight="1" x14ac:dyDescent="0.25">
      <c r="A243" s="74"/>
      <c r="B243" s="73" t="s">
        <v>797</v>
      </c>
      <c r="C243" s="54"/>
      <c r="D243" s="55"/>
      <c r="E243" s="56"/>
      <c r="F243" s="57"/>
    </row>
    <row r="244" spans="1:6" ht="14.1" customHeight="1" x14ac:dyDescent="0.25">
      <c r="A244" s="54">
        <v>2.7</v>
      </c>
      <c r="B244" s="75" t="s">
        <v>739</v>
      </c>
      <c r="C244" s="54" t="s">
        <v>740</v>
      </c>
      <c r="D244" s="55">
        <v>50</v>
      </c>
      <c r="E244" s="56"/>
      <c r="F244" s="57"/>
    </row>
    <row r="245" spans="1:6" ht="14.1" customHeight="1" x14ac:dyDescent="0.25">
      <c r="A245" s="74">
        <v>2.8</v>
      </c>
      <c r="B245" s="75" t="s">
        <v>741</v>
      </c>
      <c r="C245" s="54" t="s">
        <v>740</v>
      </c>
      <c r="D245" s="55">
        <f>+D244</f>
        <v>50</v>
      </c>
      <c r="E245" s="56"/>
      <c r="F245" s="57"/>
    </row>
    <row r="246" spans="1:6" ht="6" customHeight="1" x14ac:dyDescent="0.25">
      <c r="A246" s="54"/>
      <c r="B246" s="73"/>
      <c r="C246" s="54"/>
      <c r="D246" s="55"/>
      <c r="E246" s="56"/>
      <c r="F246" s="57"/>
    </row>
    <row r="247" spans="1:6" ht="14.1" customHeight="1" x14ac:dyDescent="0.25">
      <c r="A247" s="301"/>
      <c r="B247" s="296" t="s">
        <v>806</v>
      </c>
      <c r="C247" s="54"/>
      <c r="D247" s="58"/>
      <c r="E247" s="56"/>
      <c r="F247" s="57"/>
    </row>
    <row r="248" spans="1:6" ht="68.25" customHeight="1" x14ac:dyDescent="0.25">
      <c r="A248" s="54"/>
      <c r="B248" s="73" t="s">
        <v>807</v>
      </c>
      <c r="C248" s="54"/>
      <c r="D248" s="58"/>
      <c r="E248" s="56"/>
      <c r="F248" s="57"/>
    </row>
    <row r="249" spans="1:6" ht="14.1" customHeight="1" x14ac:dyDescent="0.25">
      <c r="A249" s="54"/>
      <c r="B249" s="73" t="s">
        <v>808</v>
      </c>
      <c r="C249" s="54"/>
      <c r="D249" s="55"/>
      <c r="E249" s="56"/>
      <c r="F249" s="57"/>
    </row>
    <row r="250" spans="1:6" ht="14.1" customHeight="1" x14ac:dyDescent="0.25">
      <c r="A250" s="54">
        <v>2.9</v>
      </c>
      <c r="B250" s="75" t="s">
        <v>739</v>
      </c>
      <c r="C250" s="54" t="s">
        <v>740</v>
      </c>
      <c r="D250" s="55">
        <v>2</v>
      </c>
      <c r="E250" s="56"/>
      <c r="F250" s="57"/>
    </row>
    <row r="251" spans="1:6" ht="14.1" customHeight="1" x14ac:dyDescent="0.25">
      <c r="A251" s="62">
        <v>2.1</v>
      </c>
      <c r="B251" s="75" t="s">
        <v>741</v>
      </c>
      <c r="C251" s="54" t="s">
        <v>740</v>
      </c>
      <c r="D251" s="55">
        <f>SUM(D250)</f>
        <v>2</v>
      </c>
      <c r="E251" s="56"/>
      <c r="F251" s="57"/>
    </row>
    <row r="252" spans="1:6" ht="6" customHeight="1" x14ac:dyDescent="0.25">
      <c r="A252" s="54"/>
      <c r="B252" s="73"/>
      <c r="C252" s="54"/>
      <c r="D252" s="55"/>
      <c r="E252" s="56"/>
      <c r="F252" s="57"/>
    </row>
    <row r="253" spans="1:6" ht="14.1" customHeight="1" x14ac:dyDescent="0.25">
      <c r="A253" s="54"/>
      <c r="B253" s="73" t="s">
        <v>809</v>
      </c>
      <c r="C253" s="54"/>
      <c r="D253" s="55"/>
      <c r="E253" s="56"/>
      <c r="F253" s="57"/>
    </row>
    <row r="254" spans="1:6" ht="14.1" customHeight="1" x14ac:dyDescent="0.25">
      <c r="A254" s="54">
        <v>2.11</v>
      </c>
      <c r="B254" s="75" t="s">
        <v>739</v>
      </c>
      <c r="C254" s="54" t="s">
        <v>740</v>
      </c>
      <c r="D254" s="55">
        <v>2</v>
      </c>
      <c r="E254" s="56"/>
      <c r="F254" s="57"/>
    </row>
    <row r="255" spans="1:6" ht="14.1" customHeight="1" x14ac:dyDescent="0.25">
      <c r="A255" s="54">
        <v>2.12</v>
      </c>
      <c r="B255" s="75" t="s">
        <v>741</v>
      </c>
      <c r="C255" s="54" t="s">
        <v>740</v>
      </c>
      <c r="D255" s="55">
        <f>SUM(D254)</f>
        <v>2</v>
      </c>
      <c r="E255" s="56"/>
      <c r="F255" s="57"/>
    </row>
    <row r="256" spans="1:6" ht="6" customHeight="1" x14ac:dyDescent="0.25">
      <c r="A256" s="54"/>
      <c r="B256" s="73"/>
      <c r="C256" s="54"/>
      <c r="D256" s="55"/>
      <c r="E256" s="56"/>
      <c r="F256" s="57"/>
    </row>
    <row r="257" spans="1:6" ht="14.1" customHeight="1" x14ac:dyDescent="0.25">
      <c r="A257" s="54"/>
      <c r="B257" s="73" t="s">
        <v>810</v>
      </c>
      <c r="C257" s="54"/>
      <c r="D257" s="55"/>
      <c r="E257" s="56"/>
      <c r="F257" s="57"/>
    </row>
    <row r="258" spans="1:6" ht="14.1" customHeight="1" x14ac:dyDescent="0.25">
      <c r="A258" s="54">
        <v>2.13</v>
      </c>
      <c r="B258" s="75" t="s">
        <v>739</v>
      </c>
      <c r="C258" s="54" t="s">
        <v>740</v>
      </c>
      <c r="D258" s="55">
        <v>12</v>
      </c>
      <c r="E258" s="56"/>
      <c r="F258" s="57"/>
    </row>
    <row r="259" spans="1:6" ht="14.1" customHeight="1" x14ac:dyDescent="0.25">
      <c r="A259" s="54">
        <v>2.14</v>
      </c>
      <c r="B259" s="75" t="s">
        <v>741</v>
      </c>
      <c r="C259" s="54" t="s">
        <v>740</v>
      </c>
      <c r="D259" s="55">
        <f>SUM(D258)</f>
        <v>12</v>
      </c>
      <c r="E259" s="56"/>
      <c r="F259" s="57"/>
    </row>
    <row r="260" spans="1:6" ht="14.1" customHeight="1" x14ac:dyDescent="0.25">
      <c r="A260" s="54"/>
      <c r="B260" s="73"/>
      <c r="C260" s="54"/>
      <c r="D260" s="55"/>
      <c r="E260" s="56"/>
      <c r="F260" s="57"/>
    </row>
    <row r="261" spans="1:6" ht="14.1" customHeight="1" x14ac:dyDescent="0.25">
      <c r="A261" s="78"/>
      <c r="B261" s="296"/>
      <c r="C261" s="54"/>
      <c r="D261" s="55"/>
      <c r="E261" s="56"/>
      <c r="F261" s="57"/>
    </row>
    <row r="262" spans="1:6" x14ac:dyDescent="0.25">
      <c r="A262" s="78"/>
      <c r="B262" s="79"/>
      <c r="C262" s="54"/>
      <c r="D262" s="64"/>
      <c r="E262" s="56"/>
      <c r="F262" s="57"/>
    </row>
    <row r="263" spans="1:6" ht="14.1" customHeight="1" x14ac:dyDescent="0.25">
      <c r="A263" s="54"/>
      <c r="B263" s="309"/>
      <c r="C263" s="54"/>
      <c r="D263" s="66"/>
      <c r="E263" s="56"/>
      <c r="F263" s="57"/>
    </row>
    <row r="264" spans="1:6" ht="14.1" customHeight="1" x14ac:dyDescent="0.25">
      <c r="A264" s="54"/>
      <c r="B264" s="68"/>
      <c r="C264" s="54"/>
      <c r="D264" s="64"/>
      <c r="E264" s="56"/>
      <c r="F264" s="57"/>
    </row>
    <row r="265" spans="1:6" ht="14.1" customHeight="1" x14ac:dyDescent="0.25">
      <c r="A265" s="54"/>
      <c r="B265" s="75"/>
      <c r="C265" s="54"/>
      <c r="D265" s="55"/>
      <c r="E265" s="56"/>
      <c r="F265" s="57"/>
    </row>
    <row r="266" spans="1:6" ht="14.1" customHeight="1" x14ac:dyDescent="0.25">
      <c r="A266" s="556" t="s">
        <v>750</v>
      </c>
      <c r="B266" s="556"/>
      <c r="C266" s="556"/>
      <c r="D266" s="556"/>
      <c r="E266" s="556"/>
      <c r="F266" s="59"/>
    </row>
    <row r="267" spans="1:6" ht="11.25" customHeight="1" x14ac:dyDescent="0.25">
      <c r="A267" s="552" t="s">
        <v>127</v>
      </c>
      <c r="B267" s="553" t="s">
        <v>729</v>
      </c>
      <c r="C267" s="552" t="s">
        <v>730</v>
      </c>
      <c r="D267" s="554" t="s">
        <v>731</v>
      </c>
      <c r="E267" s="555" t="s">
        <v>732</v>
      </c>
      <c r="F267" s="550" t="s">
        <v>733</v>
      </c>
    </row>
    <row r="268" spans="1:6" ht="11.25" x14ac:dyDescent="0.25">
      <c r="A268" s="552"/>
      <c r="B268" s="553"/>
      <c r="C268" s="552"/>
      <c r="D268" s="554"/>
      <c r="E268" s="555"/>
      <c r="F268" s="550"/>
    </row>
    <row r="269" spans="1:6" ht="14.1" customHeight="1" x14ac:dyDescent="0.25">
      <c r="A269" s="556" t="s">
        <v>751</v>
      </c>
      <c r="B269" s="556"/>
      <c r="C269" s="556"/>
      <c r="D269" s="556"/>
      <c r="E269" s="556"/>
      <c r="F269" s="59"/>
    </row>
    <row r="270" spans="1:6" ht="16.5" customHeight="1" x14ac:dyDescent="0.25">
      <c r="A270" s="54"/>
      <c r="B270" s="73"/>
      <c r="C270" s="54"/>
      <c r="D270" s="55"/>
      <c r="E270" s="56"/>
      <c r="F270" s="57"/>
    </row>
    <row r="271" spans="1:6" ht="14.1" customHeight="1" x14ac:dyDescent="0.25">
      <c r="A271" s="78"/>
      <c r="B271" s="79" t="s">
        <v>794</v>
      </c>
      <c r="C271" s="54"/>
      <c r="D271" s="64"/>
      <c r="E271" s="56"/>
      <c r="F271" s="57"/>
    </row>
    <row r="272" spans="1:6" ht="90" customHeight="1" x14ac:dyDescent="0.25">
      <c r="A272" s="54"/>
      <c r="B272" s="309" t="s">
        <v>795</v>
      </c>
      <c r="C272" s="54"/>
      <c r="D272" s="64"/>
      <c r="E272" s="56"/>
      <c r="F272" s="57"/>
    </row>
    <row r="273" spans="1:6" ht="14.1" customHeight="1" x14ac:dyDescent="0.25">
      <c r="A273" s="54"/>
      <c r="B273" s="309" t="s">
        <v>796</v>
      </c>
      <c r="C273" s="54"/>
      <c r="D273" s="66"/>
      <c r="E273" s="56"/>
      <c r="F273" s="57"/>
    </row>
    <row r="274" spans="1:6" ht="14.1" customHeight="1" x14ac:dyDescent="0.25">
      <c r="A274" s="54">
        <v>2.15</v>
      </c>
      <c r="B274" s="68" t="s">
        <v>739</v>
      </c>
      <c r="C274" s="54" t="s">
        <v>112</v>
      </c>
      <c r="D274" s="64">
        <v>100</v>
      </c>
      <c r="E274" s="56"/>
      <c r="F274" s="57"/>
    </row>
    <row r="275" spans="1:6" ht="14.1" customHeight="1" x14ac:dyDescent="0.25">
      <c r="A275" s="54">
        <v>2.16</v>
      </c>
      <c r="B275" s="68" t="s">
        <v>741</v>
      </c>
      <c r="C275" s="54" t="s">
        <v>112</v>
      </c>
      <c r="D275" s="64">
        <f>D274</f>
        <v>100</v>
      </c>
      <c r="E275" s="56"/>
      <c r="F275" s="57"/>
    </row>
    <row r="276" spans="1:6" ht="14.1" customHeight="1" x14ac:dyDescent="0.25">
      <c r="A276" s="54"/>
      <c r="B276" s="309"/>
      <c r="C276" s="54"/>
      <c r="D276" s="64"/>
      <c r="E276" s="56"/>
      <c r="F276" s="57"/>
    </row>
    <row r="277" spans="1:6" ht="14.1" customHeight="1" x14ac:dyDescent="0.25">
      <c r="A277" s="54"/>
      <c r="B277" s="309"/>
      <c r="C277" s="54"/>
      <c r="D277" s="64"/>
      <c r="E277" s="56"/>
      <c r="F277" s="57"/>
    </row>
    <row r="278" spans="1:6" ht="14.1" customHeight="1" x14ac:dyDescent="0.25">
      <c r="A278" s="54"/>
      <c r="B278" s="309" t="s">
        <v>797</v>
      </c>
      <c r="C278" s="54"/>
      <c r="D278" s="66"/>
      <c r="E278" s="56"/>
      <c r="F278" s="57"/>
    </row>
    <row r="279" spans="1:6" ht="14.1" customHeight="1" x14ac:dyDescent="0.25">
      <c r="A279" s="54">
        <v>2.17</v>
      </c>
      <c r="B279" s="68" t="s">
        <v>739</v>
      </c>
      <c r="C279" s="54" t="s">
        <v>112</v>
      </c>
      <c r="D279" s="64">
        <v>100</v>
      </c>
      <c r="E279" s="56"/>
      <c r="F279" s="57"/>
    </row>
    <row r="280" spans="1:6" ht="14.1" customHeight="1" x14ac:dyDescent="0.25">
      <c r="A280" s="54">
        <v>2.1800000000000002</v>
      </c>
      <c r="B280" s="68" t="s">
        <v>741</v>
      </c>
      <c r="C280" s="54" t="s">
        <v>112</v>
      </c>
      <c r="D280" s="64">
        <f>D279</f>
        <v>100</v>
      </c>
      <c r="E280" s="56"/>
      <c r="F280" s="57"/>
    </row>
    <row r="281" spans="1:6" ht="14.1" customHeight="1" x14ac:dyDescent="0.25">
      <c r="A281" s="54"/>
      <c r="B281" s="73"/>
      <c r="C281" s="54"/>
      <c r="D281" s="55"/>
      <c r="E281" s="56"/>
      <c r="F281" s="57"/>
    </row>
    <row r="282" spans="1:6" ht="14.1" customHeight="1" x14ac:dyDescent="0.25">
      <c r="A282" s="78"/>
      <c r="B282" s="296" t="s">
        <v>811</v>
      </c>
      <c r="C282" s="54"/>
      <c r="D282" s="55"/>
      <c r="E282" s="56"/>
      <c r="F282" s="57"/>
    </row>
    <row r="283" spans="1:6" ht="38.25" x14ac:dyDescent="0.25">
      <c r="A283" s="54"/>
      <c r="B283" s="73" t="s">
        <v>812</v>
      </c>
      <c r="C283" s="54"/>
      <c r="D283" s="55"/>
      <c r="E283" s="56"/>
      <c r="F283" s="57"/>
    </row>
    <row r="284" spans="1:6" ht="14.1" customHeight="1" x14ac:dyDescent="0.25">
      <c r="A284" s="54"/>
      <c r="B284" s="73" t="s">
        <v>813</v>
      </c>
      <c r="C284" s="54"/>
      <c r="D284" s="55"/>
      <c r="E284" s="56"/>
      <c r="F284" s="57"/>
    </row>
    <row r="285" spans="1:6" ht="14.1" customHeight="1" x14ac:dyDescent="0.25">
      <c r="A285" s="54">
        <v>2.19</v>
      </c>
      <c r="B285" s="75" t="s">
        <v>739</v>
      </c>
      <c r="C285" s="54" t="s">
        <v>112</v>
      </c>
      <c r="D285" s="55">
        <v>200</v>
      </c>
      <c r="E285" s="56"/>
      <c r="F285" s="57"/>
    </row>
    <row r="286" spans="1:6" ht="14.1" customHeight="1" x14ac:dyDescent="0.25">
      <c r="A286" s="303">
        <v>2.2000000000000002</v>
      </c>
      <c r="B286" s="75" t="s">
        <v>741</v>
      </c>
      <c r="C286" s="54" t="s">
        <v>112</v>
      </c>
      <c r="D286" s="55">
        <f>SUM(D285)</f>
        <v>200</v>
      </c>
      <c r="E286" s="56"/>
      <c r="F286" s="57"/>
    </row>
    <row r="287" spans="1:6" ht="6" customHeight="1" x14ac:dyDescent="0.25">
      <c r="A287" s="54"/>
      <c r="B287" s="73"/>
      <c r="C287" s="54"/>
      <c r="D287" s="55"/>
      <c r="E287" s="56"/>
      <c r="F287" s="57"/>
    </row>
    <row r="288" spans="1:6" ht="14.1" customHeight="1" x14ac:dyDescent="0.25">
      <c r="A288" s="54"/>
      <c r="B288" s="73" t="s">
        <v>814</v>
      </c>
      <c r="C288" s="54"/>
      <c r="D288" s="55"/>
      <c r="E288" s="56"/>
      <c r="F288" s="57"/>
    </row>
    <row r="289" spans="1:6" ht="14.1" customHeight="1" x14ac:dyDescent="0.25">
      <c r="A289" s="54">
        <v>2.21</v>
      </c>
      <c r="B289" s="75" t="s">
        <v>739</v>
      </c>
      <c r="C289" s="54" t="s">
        <v>112</v>
      </c>
      <c r="D289" s="55">
        <v>200</v>
      </c>
      <c r="E289" s="56"/>
      <c r="F289" s="57"/>
    </row>
    <row r="290" spans="1:6" ht="14.1" customHeight="1" x14ac:dyDescent="0.25">
      <c r="A290" s="54">
        <v>2.2200000000000002</v>
      </c>
      <c r="B290" s="75" t="s">
        <v>741</v>
      </c>
      <c r="C290" s="54" t="s">
        <v>112</v>
      </c>
      <c r="D290" s="55">
        <f>SUM(D289)</f>
        <v>200</v>
      </c>
      <c r="E290" s="56"/>
      <c r="F290" s="57"/>
    </row>
    <row r="291" spans="1:6" ht="6" customHeight="1" x14ac:dyDescent="0.25">
      <c r="A291" s="54"/>
      <c r="B291" s="73"/>
      <c r="C291" s="54"/>
      <c r="D291" s="55"/>
      <c r="E291" s="56"/>
      <c r="F291" s="57"/>
    </row>
    <row r="292" spans="1:6" ht="14.1" customHeight="1" x14ac:dyDescent="0.25">
      <c r="A292" s="54"/>
      <c r="B292" s="73"/>
      <c r="C292" s="54"/>
      <c r="D292" s="55"/>
      <c r="E292" s="56"/>
      <c r="F292" s="57"/>
    </row>
    <row r="293" spans="1:6" ht="14.1" customHeight="1" x14ac:dyDescent="0.25">
      <c r="A293" s="78"/>
      <c r="B293" s="296" t="s">
        <v>815</v>
      </c>
      <c r="C293" s="54"/>
      <c r="D293" s="55"/>
      <c r="E293" s="56"/>
      <c r="F293" s="57"/>
    </row>
    <row r="294" spans="1:6" ht="38.25" x14ac:dyDescent="0.25">
      <c r="A294" s="54"/>
      <c r="B294" s="73" t="s">
        <v>816</v>
      </c>
      <c r="C294" s="54"/>
      <c r="D294" s="55"/>
      <c r="E294" s="56"/>
      <c r="F294" s="57"/>
    </row>
    <row r="295" spans="1:6" ht="14.1" customHeight="1" x14ac:dyDescent="0.25">
      <c r="A295" s="74"/>
      <c r="B295" s="73" t="s">
        <v>813</v>
      </c>
      <c r="C295" s="54"/>
      <c r="D295" s="55"/>
      <c r="E295" s="56"/>
      <c r="F295" s="57"/>
    </row>
    <row r="296" spans="1:6" ht="14.1" customHeight="1" x14ac:dyDescent="0.25">
      <c r="A296" s="74">
        <v>2.23</v>
      </c>
      <c r="B296" s="75" t="s">
        <v>739</v>
      </c>
      <c r="C296" s="54" t="s">
        <v>112</v>
      </c>
      <c r="D296" s="55">
        <v>200</v>
      </c>
      <c r="E296" s="56"/>
      <c r="F296" s="57"/>
    </row>
    <row r="297" spans="1:6" ht="14.1" customHeight="1" x14ac:dyDescent="0.25">
      <c r="A297" s="62">
        <v>2.2400000000000002</v>
      </c>
      <c r="B297" s="75" t="s">
        <v>741</v>
      </c>
      <c r="C297" s="54" t="s">
        <v>112</v>
      </c>
      <c r="D297" s="55">
        <f>SUM(D296)</f>
        <v>200</v>
      </c>
      <c r="E297" s="56"/>
      <c r="F297" s="57"/>
    </row>
    <row r="298" spans="1:6" ht="6" customHeight="1" x14ac:dyDescent="0.25">
      <c r="A298" s="54"/>
      <c r="B298" s="73"/>
      <c r="C298" s="54"/>
      <c r="D298" s="55"/>
      <c r="E298" s="56"/>
      <c r="F298" s="57"/>
    </row>
    <row r="299" spans="1:6" ht="14.1" customHeight="1" x14ac:dyDescent="0.25">
      <c r="A299" s="74"/>
      <c r="B299" s="73" t="s">
        <v>814</v>
      </c>
      <c r="C299" s="54"/>
      <c r="D299" s="55"/>
      <c r="E299" s="56"/>
      <c r="F299" s="57"/>
    </row>
    <row r="300" spans="1:6" ht="14.1" customHeight="1" x14ac:dyDescent="0.25">
      <c r="A300" s="74">
        <v>2.25</v>
      </c>
      <c r="B300" s="75" t="s">
        <v>739</v>
      </c>
      <c r="C300" s="54" t="s">
        <v>112</v>
      </c>
      <c r="D300" s="55">
        <v>200</v>
      </c>
      <c r="E300" s="56"/>
      <c r="F300" s="57"/>
    </row>
    <row r="301" spans="1:6" ht="14.1" customHeight="1" x14ac:dyDescent="0.25">
      <c r="A301" s="74">
        <v>2.2599999999999998</v>
      </c>
      <c r="B301" s="75" t="s">
        <v>741</v>
      </c>
      <c r="C301" s="54" t="s">
        <v>112</v>
      </c>
      <c r="D301" s="55">
        <f>SUM(D300)</f>
        <v>200</v>
      </c>
      <c r="E301" s="56"/>
      <c r="F301" s="57"/>
    </row>
    <row r="302" spans="1:6" ht="6" customHeight="1" x14ac:dyDescent="0.25">
      <c r="A302" s="54"/>
      <c r="B302" s="73"/>
      <c r="C302" s="54"/>
      <c r="D302" s="55"/>
      <c r="E302" s="56"/>
      <c r="F302" s="57"/>
    </row>
    <row r="303" spans="1:6" ht="14.1" customHeight="1" x14ac:dyDescent="0.25">
      <c r="A303" s="315"/>
      <c r="B303" s="296" t="s">
        <v>817</v>
      </c>
      <c r="C303" s="54"/>
      <c r="D303" s="55"/>
      <c r="E303" s="56"/>
      <c r="F303" s="57"/>
    </row>
    <row r="304" spans="1:6" ht="45" customHeight="1" x14ac:dyDescent="0.25">
      <c r="A304" s="54"/>
      <c r="B304" s="73" t="s">
        <v>818</v>
      </c>
      <c r="C304" s="54"/>
      <c r="D304" s="55"/>
      <c r="E304" s="56"/>
      <c r="F304" s="57"/>
    </row>
    <row r="305" spans="1:6" ht="6" customHeight="1" x14ac:dyDescent="0.25">
      <c r="A305" s="54"/>
      <c r="B305" s="73"/>
      <c r="C305" s="54"/>
      <c r="D305" s="55"/>
      <c r="E305" s="56"/>
      <c r="F305" s="57"/>
    </row>
    <row r="306" spans="1:6" ht="30" customHeight="1" x14ac:dyDescent="0.25">
      <c r="A306" s="54"/>
      <c r="B306" s="73" t="s">
        <v>819</v>
      </c>
      <c r="C306" s="54"/>
      <c r="D306" s="55"/>
      <c r="E306" s="56"/>
      <c r="F306" s="57"/>
    </row>
    <row r="307" spans="1:6" ht="14.1" customHeight="1" x14ac:dyDescent="0.25">
      <c r="A307" s="54">
        <v>2.27</v>
      </c>
      <c r="B307" s="75" t="s">
        <v>739</v>
      </c>
      <c r="C307" s="54" t="s">
        <v>740</v>
      </c>
      <c r="D307" s="55">
        <v>2</v>
      </c>
      <c r="E307" s="56"/>
      <c r="F307" s="57"/>
    </row>
    <row r="308" spans="1:6" ht="14.1" customHeight="1" x14ac:dyDescent="0.25">
      <c r="A308" s="54">
        <v>2.2799999999999998</v>
      </c>
      <c r="B308" s="75" t="s">
        <v>741</v>
      </c>
      <c r="C308" s="54" t="s">
        <v>740</v>
      </c>
      <c r="D308" s="55">
        <f>SUM(D307)</f>
        <v>2</v>
      </c>
      <c r="E308" s="56"/>
      <c r="F308" s="57"/>
    </row>
    <row r="309" spans="1:6" ht="6" customHeight="1" x14ac:dyDescent="0.25">
      <c r="A309" s="54"/>
      <c r="B309" s="73"/>
      <c r="C309" s="54"/>
      <c r="D309" s="55"/>
      <c r="E309" s="56"/>
      <c r="F309" s="57"/>
    </row>
    <row r="310" spans="1:6" ht="14.1" customHeight="1" x14ac:dyDescent="0.25">
      <c r="A310" s="54"/>
      <c r="B310" s="73"/>
      <c r="C310" s="54"/>
      <c r="D310" s="55"/>
      <c r="E310" s="56"/>
      <c r="F310" s="57"/>
    </row>
    <row r="311" spans="1:6" ht="14.1" customHeight="1" x14ac:dyDescent="0.25">
      <c r="A311" s="54"/>
      <c r="B311" s="73"/>
      <c r="C311" s="54"/>
      <c r="D311" s="55"/>
      <c r="E311" s="56"/>
      <c r="F311" s="57"/>
    </row>
    <row r="312" spans="1:6" ht="14.1" customHeight="1" x14ac:dyDescent="0.25">
      <c r="A312" s="54"/>
      <c r="B312" s="73"/>
      <c r="C312" s="54"/>
      <c r="D312" s="55"/>
      <c r="E312" s="56"/>
      <c r="F312" s="57"/>
    </row>
    <row r="313" spans="1:6" ht="14.1" customHeight="1" x14ac:dyDescent="0.25">
      <c r="A313" s="54"/>
      <c r="B313" s="73"/>
      <c r="C313" s="54"/>
      <c r="D313" s="55"/>
      <c r="E313" s="56"/>
      <c r="F313" s="57"/>
    </row>
    <row r="314" spans="1:6" ht="14.1" customHeight="1" x14ac:dyDescent="0.25">
      <c r="A314" s="54"/>
      <c r="B314" s="73"/>
      <c r="C314" s="54"/>
      <c r="D314" s="55"/>
      <c r="E314" s="56"/>
      <c r="F314" s="57"/>
    </row>
    <row r="315" spans="1:6" ht="14.1" customHeight="1" x14ac:dyDescent="0.25">
      <c r="A315" s="54"/>
      <c r="B315" s="73"/>
      <c r="C315" s="54"/>
      <c r="D315" s="55"/>
      <c r="E315" s="56"/>
      <c r="F315" s="57"/>
    </row>
    <row r="316" spans="1:6" ht="14.1" customHeight="1" x14ac:dyDescent="0.25">
      <c r="A316" s="54"/>
      <c r="B316" s="73"/>
      <c r="C316" s="54"/>
      <c r="D316" s="55"/>
      <c r="E316" s="56"/>
      <c r="F316" s="57"/>
    </row>
    <row r="317" spans="1:6" ht="14.1" customHeight="1" x14ac:dyDescent="0.25">
      <c r="A317" s="556" t="s">
        <v>750</v>
      </c>
      <c r="B317" s="556"/>
      <c r="C317" s="556"/>
      <c r="D317" s="556"/>
      <c r="E317" s="556"/>
      <c r="F317" s="59"/>
    </row>
    <row r="318" spans="1:6" ht="14.1" customHeight="1" x14ac:dyDescent="0.25">
      <c r="A318" s="552" t="s">
        <v>127</v>
      </c>
      <c r="B318" s="553" t="s">
        <v>729</v>
      </c>
      <c r="C318" s="552" t="s">
        <v>730</v>
      </c>
      <c r="D318" s="554" t="s">
        <v>731</v>
      </c>
      <c r="E318" s="555" t="s">
        <v>732</v>
      </c>
      <c r="F318" s="550" t="s">
        <v>733</v>
      </c>
    </row>
    <row r="319" spans="1:6" ht="14.1" customHeight="1" x14ac:dyDescent="0.25">
      <c r="A319" s="552"/>
      <c r="B319" s="553"/>
      <c r="C319" s="552"/>
      <c r="D319" s="554"/>
      <c r="E319" s="555"/>
      <c r="F319" s="550"/>
    </row>
    <row r="320" spans="1:6" ht="14.1" customHeight="1" x14ac:dyDescent="0.25">
      <c r="A320" s="556" t="s">
        <v>751</v>
      </c>
      <c r="B320" s="556"/>
      <c r="C320" s="556"/>
      <c r="D320" s="556"/>
      <c r="E320" s="556"/>
      <c r="F320" s="59"/>
    </row>
    <row r="321" spans="1:6" ht="14.1" customHeight="1" x14ac:dyDescent="0.25">
      <c r="A321" s="54"/>
      <c r="B321" s="73"/>
      <c r="C321" s="54"/>
      <c r="D321" s="55"/>
      <c r="E321" s="56"/>
      <c r="F321" s="57"/>
    </row>
    <row r="322" spans="1:6" ht="30" customHeight="1" x14ac:dyDescent="0.25">
      <c r="A322" s="54"/>
      <c r="B322" s="73" t="s">
        <v>820</v>
      </c>
      <c r="C322" s="54"/>
      <c r="D322" s="55"/>
      <c r="E322" s="56"/>
      <c r="F322" s="57"/>
    </row>
    <row r="323" spans="1:6" ht="14.1" customHeight="1" x14ac:dyDescent="0.25">
      <c r="A323" s="54">
        <v>2.29</v>
      </c>
      <c r="B323" s="75" t="s">
        <v>739</v>
      </c>
      <c r="C323" s="54" t="s">
        <v>740</v>
      </c>
      <c r="D323" s="55">
        <v>5</v>
      </c>
      <c r="E323" s="56"/>
      <c r="F323" s="57"/>
    </row>
    <row r="324" spans="1:6" ht="14.1" customHeight="1" x14ac:dyDescent="0.25">
      <c r="A324" s="303">
        <v>2.2999999999999998</v>
      </c>
      <c r="B324" s="75" t="s">
        <v>741</v>
      </c>
      <c r="C324" s="54" t="s">
        <v>740</v>
      </c>
      <c r="D324" s="55">
        <f>SUM(D323)</f>
        <v>5</v>
      </c>
      <c r="E324" s="56"/>
      <c r="F324" s="57"/>
    </row>
    <row r="325" spans="1:6" ht="6" customHeight="1" x14ac:dyDescent="0.25">
      <c r="A325" s="54"/>
      <c r="B325" s="73"/>
      <c r="C325" s="54"/>
      <c r="D325" s="55"/>
      <c r="E325" s="56"/>
      <c r="F325" s="57"/>
    </row>
    <row r="326" spans="1:6" ht="14.1" customHeight="1" x14ac:dyDescent="0.25">
      <c r="A326" s="78"/>
      <c r="B326" s="296" t="s">
        <v>821</v>
      </c>
      <c r="C326" s="54"/>
      <c r="D326" s="55"/>
      <c r="E326" s="56"/>
      <c r="F326" s="57"/>
    </row>
    <row r="327" spans="1:6" ht="14.1" customHeight="1" x14ac:dyDescent="0.25">
      <c r="A327" s="54"/>
      <c r="B327" s="73" t="s">
        <v>822</v>
      </c>
      <c r="C327" s="54"/>
      <c r="D327" s="55"/>
      <c r="E327" s="56"/>
      <c r="F327" s="57"/>
    </row>
    <row r="328" spans="1:6" ht="14.1" customHeight="1" x14ac:dyDescent="0.25">
      <c r="A328" s="54"/>
      <c r="B328" s="73" t="s">
        <v>823</v>
      </c>
      <c r="C328" s="54"/>
      <c r="D328" s="55"/>
      <c r="E328" s="56"/>
      <c r="F328" s="57"/>
    </row>
    <row r="329" spans="1:6" ht="14.1" customHeight="1" x14ac:dyDescent="0.25">
      <c r="A329" s="54">
        <v>2.31</v>
      </c>
      <c r="B329" s="75" t="s">
        <v>739</v>
      </c>
      <c r="C329" s="54" t="s">
        <v>740</v>
      </c>
      <c r="D329" s="55">
        <v>0</v>
      </c>
      <c r="E329" s="56"/>
      <c r="F329" s="57" t="s">
        <v>81</v>
      </c>
    </row>
    <row r="330" spans="1:6" ht="14.1" customHeight="1" x14ac:dyDescent="0.25">
      <c r="A330" s="54">
        <v>2.3199999999999998</v>
      </c>
      <c r="B330" s="75" t="s">
        <v>741</v>
      </c>
      <c r="C330" s="54" t="s">
        <v>740</v>
      </c>
      <c r="D330" s="55">
        <f>+D329</f>
        <v>0</v>
      </c>
      <c r="E330" s="56"/>
      <c r="F330" s="57" t="s">
        <v>81</v>
      </c>
    </row>
    <row r="331" spans="1:6" ht="6" customHeight="1" x14ac:dyDescent="0.25">
      <c r="A331" s="54"/>
      <c r="B331" s="73"/>
      <c r="C331" s="54"/>
      <c r="D331" s="55"/>
      <c r="E331" s="56"/>
      <c r="F331" s="57"/>
    </row>
    <row r="332" spans="1:6" ht="14.1" customHeight="1" x14ac:dyDescent="0.25">
      <c r="A332" s="54"/>
      <c r="B332" s="73" t="s">
        <v>824</v>
      </c>
      <c r="C332" s="54"/>
      <c r="D332" s="55"/>
      <c r="E332" s="56"/>
      <c r="F332" s="57"/>
    </row>
    <row r="333" spans="1:6" ht="14.1" customHeight="1" x14ac:dyDescent="0.25">
      <c r="A333" s="54">
        <v>2.33</v>
      </c>
      <c r="B333" s="75" t="s">
        <v>739</v>
      </c>
      <c r="C333" s="54" t="s">
        <v>740</v>
      </c>
      <c r="D333" s="55">
        <v>3</v>
      </c>
      <c r="E333" s="56"/>
      <c r="F333" s="57"/>
    </row>
    <row r="334" spans="1:6" ht="14.1" customHeight="1" x14ac:dyDescent="0.25">
      <c r="A334" s="62">
        <v>2.34</v>
      </c>
      <c r="B334" s="75" t="s">
        <v>741</v>
      </c>
      <c r="C334" s="54" t="s">
        <v>740</v>
      </c>
      <c r="D334" s="55">
        <f>+D333</f>
        <v>3</v>
      </c>
      <c r="E334" s="56"/>
      <c r="F334" s="57"/>
    </row>
    <row r="335" spans="1:6" ht="6" customHeight="1" x14ac:dyDescent="0.25">
      <c r="A335" s="54"/>
      <c r="B335" s="73"/>
      <c r="C335" s="54"/>
      <c r="D335" s="55"/>
      <c r="E335" s="56"/>
      <c r="F335" s="57"/>
    </row>
    <row r="336" spans="1:6" ht="25.5" x14ac:dyDescent="0.25">
      <c r="A336" s="54"/>
      <c r="B336" s="73" t="s">
        <v>825</v>
      </c>
      <c r="C336" s="54"/>
      <c r="D336" s="55"/>
      <c r="E336" s="56"/>
      <c r="F336" s="57"/>
    </row>
    <row r="337" spans="1:6" ht="14.1" customHeight="1" x14ac:dyDescent="0.25">
      <c r="A337" s="54">
        <v>2.35</v>
      </c>
      <c r="B337" s="75" t="s">
        <v>739</v>
      </c>
      <c r="C337" s="54" t="s">
        <v>740</v>
      </c>
      <c r="D337" s="55">
        <v>2</v>
      </c>
      <c r="E337" s="56"/>
      <c r="F337" s="57"/>
    </row>
    <row r="338" spans="1:6" ht="13.35" customHeight="1" x14ac:dyDescent="0.25">
      <c r="A338" s="54">
        <v>2.36</v>
      </c>
      <c r="B338" s="75" t="s">
        <v>741</v>
      </c>
      <c r="C338" s="54" t="s">
        <v>740</v>
      </c>
      <c r="D338" s="55">
        <f>+D337</f>
        <v>2</v>
      </c>
      <c r="E338" s="56"/>
      <c r="F338" s="57"/>
    </row>
    <row r="339" spans="1:6" ht="14.1" customHeight="1" x14ac:dyDescent="0.25">
      <c r="A339" s="54"/>
      <c r="B339" s="75"/>
      <c r="C339" s="54"/>
      <c r="D339" s="55"/>
      <c r="E339" s="56"/>
      <c r="F339" s="57"/>
    </row>
    <row r="340" spans="1:6" ht="14.1" customHeight="1" x14ac:dyDescent="0.25">
      <c r="A340" s="307"/>
      <c r="B340" s="296" t="s">
        <v>826</v>
      </c>
      <c r="C340" s="54"/>
      <c r="D340" s="55"/>
      <c r="E340" s="56"/>
      <c r="F340" s="57"/>
    </row>
    <row r="341" spans="1:6" ht="55.15" customHeight="1" x14ac:dyDescent="0.25">
      <c r="A341" s="54"/>
      <c r="B341" s="73" t="s">
        <v>827</v>
      </c>
      <c r="C341" s="54"/>
      <c r="D341" s="55"/>
      <c r="E341" s="56"/>
      <c r="F341" s="57"/>
    </row>
    <row r="342" spans="1:6" ht="6" customHeight="1" x14ac:dyDescent="0.25">
      <c r="A342" s="54"/>
      <c r="B342" s="73"/>
      <c r="C342" s="54"/>
      <c r="D342" s="55"/>
      <c r="E342" s="56"/>
      <c r="F342" s="57"/>
    </row>
    <row r="343" spans="1:6" ht="14.1" customHeight="1" x14ac:dyDescent="0.25">
      <c r="A343" s="54"/>
      <c r="B343" s="73" t="s">
        <v>828</v>
      </c>
      <c r="C343" s="54"/>
      <c r="D343" s="55"/>
      <c r="E343" s="56"/>
      <c r="F343" s="57"/>
    </row>
    <row r="344" spans="1:6" ht="14.1" customHeight="1" x14ac:dyDescent="0.25">
      <c r="A344" s="54">
        <v>2.37</v>
      </c>
      <c r="B344" s="75" t="s">
        <v>739</v>
      </c>
      <c r="C344" s="54" t="s">
        <v>740</v>
      </c>
      <c r="D344" s="55">
        <v>5</v>
      </c>
      <c r="E344" s="56"/>
      <c r="F344" s="57"/>
    </row>
    <row r="345" spans="1:6" ht="14.1" customHeight="1" x14ac:dyDescent="0.25">
      <c r="A345" s="54">
        <v>2.38</v>
      </c>
      <c r="B345" s="75" t="s">
        <v>741</v>
      </c>
      <c r="C345" s="54" t="s">
        <v>740</v>
      </c>
      <c r="D345" s="55">
        <f>SUM(D344)</f>
        <v>5</v>
      </c>
      <c r="E345" s="56"/>
      <c r="F345" s="57"/>
    </row>
    <row r="346" spans="1:6" ht="6" customHeight="1" x14ac:dyDescent="0.25">
      <c r="A346" s="54"/>
      <c r="B346" s="73"/>
      <c r="C346" s="54"/>
      <c r="D346" s="55"/>
      <c r="E346" s="56"/>
      <c r="F346" s="57"/>
    </row>
    <row r="347" spans="1:6" ht="14.1" customHeight="1" x14ac:dyDescent="0.25">
      <c r="A347" s="54"/>
      <c r="B347" s="73" t="s">
        <v>829</v>
      </c>
      <c r="C347" s="54"/>
      <c r="D347" s="55"/>
      <c r="E347" s="56"/>
      <c r="F347" s="57"/>
    </row>
    <row r="348" spans="1:6" ht="14.1" customHeight="1" x14ac:dyDescent="0.25">
      <c r="A348" s="54">
        <v>2.39</v>
      </c>
      <c r="B348" s="75" t="s">
        <v>739</v>
      </c>
      <c r="C348" s="54" t="s">
        <v>740</v>
      </c>
      <c r="D348" s="55">
        <v>0</v>
      </c>
      <c r="E348" s="56"/>
      <c r="F348" s="57" t="s">
        <v>81</v>
      </c>
    </row>
    <row r="349" spans="1:6" ht="14.1" customHeight="1" x14ac:dyDescent="0.25">
      <c r="A349" s="303">
        <v>2.4</v>
      </c>
      <c r="B349" s="75" t="s">
        <v>741</v>
      </c>
      <c r="C349" s="54" t="s">
        <v>740</v>
      </c>
      <c r="D349" s="55">
        <f>SUM(D348)</f>
        <v>0</v>
      </c>
      <c r="E349" s="56"/>
      <c r="F349" s="57" t="s">
        <v>81</v>
      </c>
    </row>
    <row r="350" spans="1:6" ht="6" customHeight="1" x14ac:dyDescent="0.25">
      <c r="A350" s="54"/>
      <c r="B350" s="73"/>
      <c r="C350" s="54"/>
      <c r="D350" s="55"/>
      <c r="E350" s="56"/>
      <c r="F350" s="57"/>
    </row>
    <row r="351" spans="1:6" ht="14.1" customHeight="1" x14ac:dyDescent="0.25">
      <c r="A351" s="54"/>
      <c r="B351" s="73" t="s">
        <v>830</v>
      </c>
      <c r="C351" s="54"/>
      <c r="D351" s="55"/>
      <c r="E351" s="56"/>
      <c r="F351" s="57"/>
    </row>
    <row r="352" spans="1:6" ht="14.1" customHeight="1" x14ac:dyDescent="0.25">
      <c r="A352" s="54">
        <v>2.41</v>
      </c>
      <c r="B352" s="75" t="s">
        <v>739</v>
      </c>
      <c r="C352" s="54" t="s">
        <v>740</v>
      </c>
      <c r="D352" s="55">
        <v>0</v>
      </c>
      <c r="E352" s="56"/>
      <c r="F352" s="57" t="s">
        <v>81</v>
      </c>
    </row>
    <row r="353" spans="1:6" ht="14.1" customHeight="1" x14ac:dyDescent="0.25">
      <c r="A353" s="54">
        <v>2.42</v>
      </c>
      <c r="B353" s="75" t="s">
        <v>741</v>
      </c>
      <c r="C353" s="54" t="s">
        <v>740</v>
      </c>
      <c r="D353" s="55">
        <f>SUM(D352)</f>
        <v>0</v>
      </c>
      <c r="E353" s="56"/>
      <c r="F353" s="57" t="s">
        <v>81</v>
      </c>
    </row>
    <row r="354" spans="1:6" ht="14.1" customHeight="1" x14ac:dyDescent="0.25">
      <c r="A354" s="54"/>
      <c r="B354" s="75"/>
      <c r="C354" s="54"/>
      <c r="D354" s="55"/>
      <c r="E354" s="56"/>
      <c r="F354" s="57"/>
    </row>
    <row r="355" spans="1:6" ht="14.1" customHeight="1" x14ac:dyDescent="0.25">
      <c r="A355" s="78"/>
      <c r="B355" s="296" t="s">
        <v>831</v>
      </c>
      <c r="C355" s="54"/>
      <c r="D355" s="55"/>
      <c r="E355" s="56"/>
      <c r="F355" s="57"/>
    </row>
    <row r="356" spans="1:6" ht="45" customHeight="1" x14ac:dyDescent="0.25">
      <c r="A356" s="54"/>
      <c r="B356" s="73" t="s">
        <v>832</v>
      </c>
      <c r="C356" s="54"/>
      <c r="D356" s="55"/>
      <c r="E356" s="56"/>
      <c r="F356" s="57"/>
    </row>
    <row r="357" spans="1:6" ht="6" customHeight="1" x14ac:dyDescent="0.25">
      <c r="A357" s="54"/>
      <c r="B357" s="73"/>
      <c r="C357" s="54"/>
      <c r="D357" s="55"/>
      <c r="E357" s="56"/>
      <c r="F357" s="57"/>
    </row>
    <row r="358" spans="1:6" ht="14.1" customHeight="1" x14ac:dyDescent="0.25">
      <c r="A358" s="54"/>
      <c r="B358" s="73" t="s">
        <v>833</v>
      </c>
      <c r="C358" s="54"/>
      <c r="D358" s="58"/>
      <c r="E358" s="56"/>
      <c r="F358" s="57"/>
    </row>
    <row r="359" spans="1:6" ht="14.1" customHeight="1" x14ac:dyDescent="0.25">
      <c r="A359" s="54">
        <v>2.4300000000000002</v>
      </c>
      <c r="B359" s="75" t="s">
        <v>739</v>
      </c>
      <c r="C359" s="54" t="s">
        <v>740</v>
      </c>
      <c r="D359" s="55">
        <v>2</v>
      </c>
      <c r="E359" s="56"/>
      <c r="F359" s="57"/>
    </row>
    <row r="360" spans="1:6" ht="14.1" customHeight="1" x14ac:dyDescent="0.25">
      <c r="A360" s="62">
        <v>2.4500000000000002</v>
      </c>
      <c r="B360" s="75" t="s">
        <v>741</v>
      </c>
      <c r="C360" s="54" t="s">
        <v>740</v>
      </c>
      <c r="D360" s="55">
        <f>SUM(D359)</f>
        <v>2</v>
      </c>
      <c r="E360" s="56"/>
      <c r="F360" s="57"/>
    </row>
    <row r="361" spans="1:6" ht="6" customHeight="1" x14ac:dyDescent="0.25">
      <c r="A361" s="54"/>
      <c r="B361" s="73"/>
      <c r="C361" s="54"/>
      <c r="D361" s="55"/>
      <c r="E361" s="56"/>
      <c r="F361" s="57"/>
    </row>
    <row r="362" spans="1:6" ht="14.1" customHeight="1" x14ac:dyDescent="0.25">
      <c r="A362" s="54"/>
      <c r="B362" s="73"/>
      <c r="C362" s="54"/>
      <c r="D362" s="55"/>
      <c r="E362" s="56"/>
      <c r="F362" s="57"/>
    </row>
    <row r="363" spans="1:6" ht="14.1" customHeight="1" x14ac:dyDescent="0.25">
      <c r="A363" s="54"/>
      <c r="B363" s="73"/>
      <c r="C363" s="54"/>
      <c r="D363" s="55"/>
      <c r="E363" s="56"/>
      <c r="F363" s="57"/>
    </row>
    <row r="364" spans="1:6" ht="14.1" customHeight="1" x14ac:dyDescent="0.25">
      <c r="A364" s="54"/>
      <c r="B364" s="73"/>
      <c r="C364" s="54"/>
      <c r="D364" s="55"/>
      <c r="E364" s="56"/>
      <c r="F364" s="57"/>
    </row>
    <row r="365" spans="1:6" ht="14.1" customHeight="1" x14ac:dyDescent="0.25">
      <c r="A365" s="54"/>
      <c r="B365" s="73"/>
      <c r="C365" s="54"/>
      <c r="D365" s="55"/>
      <c r="E365" s="56"/>
      <c r="F365" s="57"/>
    </row>
    <row r="366" spans="1:6" ht="14.1" customHeight="1" x14ac:dyDescent="0.25">
      <c r="A366" s="54"/>
      <c r="B366" s="73"/>
      <c r="C366" s="54"/>
      <c r="D366" s="55"/>
      <c r="E366" s="56"/>
      <c r="F366" s="57"/>
    </row>
    <row r="367" spans="1:6" ht="14.1" customHeight="1" x14ac:dyDescent="0.25">
      <c r="A367" s="54"/>
      <c r="B367" s="73"/>
      <c r="C367" s="54"/>
      <c r="D367" s="55"/>
      <c r="E367" s="56"/>
      <c r="F367" s="57"/>
    </row>
    <row r="368" spans="1:6" ht="14.1" customHeight="1" x14ac:dyDescent="0.25">
      <c r="A368" s="54"/>
      <c r="B368" s="73"/>
      <c r="C368" s="54"/>
      <c r="D368" s="55"/>
      <c r="E368" s="56"/>
      <c r="F368" s="57"/>
    </row>
    <row r="369" spans="1:6" ht="14.1" customHeight="1" x14ac:dyDescent="0.25">
      <c r="A369" s="54"/>
      <c r="B369" s="73"/>
      <c r="C369" s="54"/>
      <c r="D369" s="55"/>
      <c r="E369" s="56"/>
      <c r="F369" s="57"/>
    </row>
    <row r="370" spans="1:6" ht="14.1" customHeight="1" x14ac:dyDescent="0.25">
      <c r="A370" s="54"/>
      <c r="B370" s="73"/>
      <c r="C370" s="54"/>
      <c r="D370" s="55"/>
      <c r="E370" s="56"/>
      <c r="F370" s="57"/>
    </row>
    <row r="371" spans="1:6" ht="14.1" customHeight="1" x14ac:dyDescent="0.25">
      <c r="A371" s="54"/>
      <c r="B371" s="73"/>
      <c r="C371" s="54"/>
      <c r="D371" s="55"/>
      <c r="E371" s="56"/>
      <c r="F371" s="57"/>
    </row>
    <row r="372" spans="1:6" ht="14.1" customHeight="1" x14ac:dyDescent="0.25">
      <c r="A372" s="54"/>
      <c r="B372" s="73"/>
      <c r="C372" s="54"/>
      <c r="D372" s="55"/>
      <c r="E372" s="56"/>
      <c r="F372" s="57"/>
    </row>
    <row r="373" spans="1:6" ht="14.1" customHeight="1" x14ac:dyDescent="0.25">
      <c r="A373" s="54"/>
      <c r="B373" s="73"/>
      <c r="C373" s="54"/>
      <c r="D373" s="55"/>
      <c r="E373" s="56"/>
      <c r="F373" s="57"/>
    </row>
    <row r="374" spans="1:6" ht="14.1" customHeight="1" x14ac:dyDescent="0.25">
      <c r="A374" s="54"/>
      <c r="B374" s="73"/>
      <c r="C374" s="54"/>
      <c r="D374" s="55"/>
      <c r="E374" s="56"/>
      <c r="F374" s="57"/>
    </row>
    <row r="375" spans="1:6" ht="14.1" customHeight="1" x14ac:dyDescent="0.25">
      <c r="A375" s="556" t="s">
        <v>750</v>
      </c>
      <c r="B375" s="556"/>
      <c r="C375" s="556"/>
      <c r="D375" s="556"/>
      <c r="E375" s="556"/>
      <c r="F375" s="59"/>
    </row>
    <row r="376" spans="1:6" ht="14.1" customHeight="1" x14ac:dyDescent="0.25">
      <c r="A376" s="552" t="s">
        <v>127</v>
      </c>
      <c r="B376" s="553" t="s">
        <v>729</v>
      </c>
      <c r="C376" s="552" t="s">
        <v>730</v>
      </c>
      <c r="D376" s="554" t="s">
        <v>731</v>
      </c>
      <c r="E376" s="555" t="s">
        <v>732</v>
      </c>
      <c r="F376" s="550" t="s">
        <v>733</v>
      </c>
    </row>
    <row r="377" spans="1:6" ht="14.1" customHeight="1" x14ac:dyDescent="0.25">
      <c r="A377" s="552"/>
      <c r="B377" s="553"/>
      <c r="C377" s="552"/>
      <c r="D377" s="554"/>
      <c r="E377" s="555"/>
      <c r="F377" s="550"/>
    </row>
    <row r="378" spans="1:6" ht="14.1" customHeight="1" x14ac:dyDescent="0.25">
      <c r="A378" s="556" t="s">
        <v>751</v>
      </c>
      <c r="B378" s="556"/>
      <c r="C378" s="556"/>
      <c r="D378" s="556"/>
      <c r="E378" s="556"/>
      <c r="F378" s="59"/>
    </row>
    <row r="379" spans="1:6" ht="14.1" customHeight="1" x14ac:dyDescent="0.25">
      <c r="A379" s="54"/>
      <c r="B379" s="73"/>
      <c r="C379" s="54"/>
      <c r="D379" s="55"/>
      <c r="E379" s="56"/>
      <c r="F379" s="57"/>
    </row>
    <row r="380" spans="1:6" ht="14.1" customHeight="1" x14ac:dyDescent="0.25">
      <c r="A380" s="78"/>
      <c r="B380" s="296" t="s">
        <v>834</v>
      </c>
      <c r="C380" s="54"/>
      <c r="D380" s="55"/>
      <c r="E380" s="56"/>
      <c r="F380" s="57"/>
    </row>
    <row r="381" spans="1:6" ht="70.150000000000006" customHeight="1" x14ac:dyDescent="0.25">
      <c r="A381" s="54"/>
      <c r="B381" s="73" t="s">
        <v>835</v>
      </c>
      <c r="C381" s="54"/>
      <c r="D381" s="55"/>
      <c r="E381" s="56"/>
      <c r="F381" s="57"/>
    </row>
    <row r="382" spans="1:6" ht="45" customHeight="1" x14ac:dyDescent="0.25">
      <c r="A382" s="54"/>
      <c r="B382" s="297" t="s">
        <v>836</v>
      </c>
      <c r="C382" s="54"/>
      <c r="D382" s="55"/>
      <c r="E382" s="56"/>
      <c r="F382" s="57"/>
    </row>
    <row r="383" spans="1:6" ht="6" customHeight="1" x14ac:dyDescent="0.25">
      <c r="A383" s="54"/>
      <c r="B383" s="73"/>
      <c r="C383" s="54"/>
      <c r="D383" s="55"/>
      <c r="E383" s="56"/>
      <c r="F383" s="57"/>
    </row>
    <row r="384" spans="1:6" s="321" customFormat="1" ht="25.5" x14ac:dyDescent="0.25">
      <c r="A384" s="316"/>
      <c r="B384" s="300" t="s">
        <v>837</v>
      </c>
      <c r="C384" s="317"/>
      <c r="D384" s="318"/>
      <c r="E384" s="319"/>
      <c r="F384" s="320"/>
    </row>
    <row r="385" spans="1:6" ht="14.1" customHeight="1" x14ac:dyDescent="0.25">
      <c r="A385" s="54">
        <v>2.46</v>
      </c>
      <c r="B385" s="75" t="s">
        <v>739</v>
      </c>
      <c r="C385" s="54" t="s">
        <v>740</v>
      </c>
      <c r="D385" s="55">
        <v>0</v>
      </c>
      <c r="E385" s="56"/>
      <c r="F385" s="57" t="s">
        <v>81</v>
      </c>
    </row>
    <row r="386" spans="1:6" ht="14.1" customHeight="1" x14ac:dyDescent="0.25">
      <c r="A386" s="54">
        <v>2.4700000000000002</v>
      </c>
      <c r="B386" s="75" t="s">
        <v>741</v>
      </c>
      <c r="C386" s="54" t="s">
        <v>740</v>
      </c>
      <c r="D386" s="55">
        <f>SUM(D385)</f>
        <v>0</v>
      </c>
      <c r="E386" s="56"/>
      <c r="F386" s="57" t="s">
        <v>81</v>
      </c>
    </row>
    <row r="387" spans="1:6" ht="6" customHeight="1" x14ac:dyDescent="0.25">
      <c r="A387" s="54"/>
      <c r="B387" s="73"/>
      <c r="C387" s="54"/>
      <c r="D387" s="55"/>
      <c r="E387" s="56"/>
      <c r="F387" s="57"/>
    </row>
    <row r="388" spans="1:6" s="321" customFormat="1" ht="25.5" x14ac:dyDescent="0.25">
      <c r="A388" s="316"/>
      <c r="B388" s="300" t="s">
        <v>1350</v>
      </c>
      <c r="C388" s="317"/>
      <c r="D388" s="318"/>
      <c r="E388" s="319"/>
      <c r="F388" s="320"/>
    </row>
    <row r="389" spans="1:6" ht="14.1" customHeight="1" x14ac:dyDescent="0.25">
      <c r="A389" s="54">
        <v>2.48</v>
      </c>
      <c r="B389" s="75" t="s">
        <v>739</v>
      </c>
      <c r="C389" s="54" t="s">
        <v>740</v>
      </c>
      <c r="D389" s="55">
        <v>3</v>
      </c>
      <c r="E389" s="56"/>
      <c r="F389" s="57"/>
    </row>
    <row r="390" spans="1:6" ht="14.1" customHeight="1" x14ac:dyDescent="0.25">
      <c r="A390" s="54">
        <v>2.4900000000000002</v>
      </c>
      <c r="B390" s="75" t="s">
        <v>741</v>
      </c>
      <c r="C390" s="54" t="s">
        <v>740</v>
      </c>
      <c r="D390" s="55">
        <f>SUM(D389)</f>
        <v>3</v>
      </c>
      <c r="E390" s="56"/>
      <c r="F390" s="57"/>
    </row>
    <row r="391" spans="1:6" ht="6" customHeight="1" x14ac:dyDescent="0.25">
      <c r="A391" s="54"/>
      <c r="B391" s="73"/>
      <c r="C391" s="54"/>
      <c r="D391" s="55"/>
      <c r="E391" s="56"/>
      <c r="F391" s="57"/>
    </row>
    <row r="392" spans="1:6" s="321" customFormat="1" ht="25.5" x14ac:dyDescent="0.25">
      <c r="A392" s="316"/>
      <c r="B392" s="300" t="s">
        <v>839</v>
      </c>
      <c r="C392" s="317"/>
      <c r="D392" s="318"/>
      <c r="E392" s="319"/>
      <c r="F392" s="320"/>
    </row>
    <row r="393" spans="1:6" ht="14.1" customHeight="1" x14ac:dyDescent="0.25">
      <c r="A393" s="303">
        <v>2.5</v>
      </c>
      <c r="B393" s="75" t="s">
        <v>739</v>
      </c>
      <c r="C393" s="54" t="s">
        <v>740</v>
      </c>
      <c r="D393" s="55">
        <v>20</v>
      </c>
      <c r="E393" s="56"/>
      <c r="F393" s="57"/>
    </row>
    <row r="394" spans="1:6" ht="14.1" customHeight="1" x14ac:dyDescent="0.25">
      <c r="A394" s="54">
        <v>2.5099999999999998</v>
      </c>
      <c r="B394" s="75" t="s">
        <v>741</v>
      </c>
      <c r="C394" s="54" t="s">
        <v>740</v>
      </c>
      <c r="D394" s="55">
        <f>+D393</f>
        <v>20</v>
      </c>
      <c r="E394" s="56"/>
      <c r="F394" s="57"/>
    </row>
    <row r="395" spans="1:6" ht="6" customHeight="1" x14ac:dyDescent="0.25">
      <c r="A395" s="54"/>
      <c r="B395" s="73"/>
      <c r="C395" s="54"/>
      <c r="D395" s="55"/>
      <c r="E395" s="56"/>
      <c r="F395" s="57"/>
    </row>
    <row r="396" spans="1:6" s="321" customFormat="1" ht="25.5" x14ac:dyDescent="0.25">
      <c r="A396" s="316"/>
      <c r="B396" s="300" t="s">
        <v>840</v>
      </c>
      <c r="C396" s="317"/>
      <c r="D396" s="318"/>
      <c r="E396" s="319"/>
      <c r="F396" s="320"/>
    </row>
    <row r="397" spans="1:6" ht="14.1" customHeight="1" x14ac:dyDescent="0.25">
      <c r="A397" s="54">
        <v>2.52</v>
      </c>
      <c r="B397" s="75" t="s">
        <v>739</v>
      </c>
      <c r="C397" s="54" t="s">
        <v>740</v>
      </c>
      <c r="D397" s="55">
        <v>2</v>
      </c>
      <c r="E397" s="56"/>
      <c r="F397" s="57"/>
    </row>
    <row r="398" spans="1:6" ht="14.1" customHeight="1" x14ac:dyDescent="0.25">
      <c r="A398" s="54">
        <v>2.5299999999999998</v>
      </c>
      <c r="B398" s="75" t="s">
        <v>741</v>
      </c>
      <c r="C398" s="54" t="s">
        <v>740</v>
      </c>
      <c r="D398" s="55">
        <f>SUM(D397)</f>
        <v>2</v>
      </c>
      <c r="E398" s="56"/>
      <c r="F398" s="57"/>
    </row>
    <row r="399" spans="1:6" ht="6" customHeight="1" x14ac:dyDescent="0.25">
      <c r="A399" s="54"/>
      <c r="B399" s="73"/>
      <c r="C399" s="54"/>
      <c r="D399" s="55"/>
      <c r="E399" s="56"/>
      <c r="F399" s="57"/>
    </row>
    <row r="400" spans="1:6" ht="28.15" customHeight="1" x14ac:dyDescent="0.25">
      <c r="A400" s="316"/>
      <c r="B400" s="300" t="s">
        <v>841</v>
      </c>
      <c r="C400" s="317"/>
      <c r="D400" s="318"/>
      <c r="E400" s="319"/>
      <c r="F400" s="320"/>
    </row>
    <row r="401" spans="1:6" ht="14.1" customHeight="1" x14ac:dyDescent="0.25">
      <c r="A401" s="54">
        <v>2.5499999999999998</v>
      </c>
      <c r="B401" s="75" t="s">
        <v>739</v>
      </c>
      <c r="C401" s="54" t="s">
        <v>740</v>
      </c>
      <c r="D401" s="55">
        <v>2</v>
      </c>
      <c r="E401" s="56"/>
      <c r="F401" s="57"/>
    </row>
    <row r="402" spans="1:6" ht="14.1" customHeight="1" x14ac:dyDescent="0.25">
      <c r="A402" s="54">
        <v>2.56</v>
      </c>
      <c r="B402" s="75" t="s">
        <v>741</v>
      </c>
      <c r="C402" s="54" t="s">
        <v>740</v>
      </c>
      <c r="D402" s="55">
        <f>SUM(D401)</f>
        <v>2</v>
      </c>
      <c r="E402" s="56"/>
      <c r="F402" s="57"/>
    </row>
    <row r="403" spans="1:6" ht="14.1" customHeight="1" x14ac:dyDescent="0.25">
      <c r="A403" s="54"/>
      <c r="B403" s="73"/>
      <c r="C403" s="54"/>
      <c r="D403" s="55"/>
      <c r="E403" s="56"/>
      <c r="F403" s="57"/>
    </row>
    <row r="404" spans="1:6" ht="14.1" customHeight="1" x14ac:dyDescent="0.25">
      <c r="A404" s="54"/>
      <c r="B404" s="75"/>
      <c r="C404" s="54"/>
      <c r="D404" s="55"/>
      <c r="E404" s="56"/>
      <c r="F404" s="57"/>
    </row>
    <row r="405" spans="1:6" ht="14.1" customHeight="1" x14ac:dyDescent="0.25">
      <c r="A405" s="312"/>
      <c r="B405" s="296" t="s">
        <v>842</v>
      </c>
      <c r="C405" s="54"/>
      <c r="D405" s="55"/>
      <c r="E405" s="56"/>
      <c r="F405" s="57"/>
    </row>
    <row r="406" spans="1:6" ht="45" customHeight="1" x14ac:dyDescent="0.25">
      <c r="A406" s="74">
        <v>2.57</v>
      </c>
      <c r="B406" s="87" t="s">
        <v>1359</v>
      </c>
      <c r="C406" s="54"/>
      <c r="D406" s="55"/>
      <c r="E406" s="56"/>
      <c r="F406" s="57"/>
    </row>
    <row r="407" spans="1:6" ht="14.1" customHeight="1" x14ac:dyDescent="0.25">
      <c r="A407" s="54">
        <v>2.58</v>
      </c>
      <c r="B407" s="75" t="s">
        <v>739</v>
      </c>
      <c r="C407" s="54" t="s">
        <v>112</v>
      </c>
      <c r="D407" s="55">
        <v>120</v>
      </c>
      <c r="E407" s="56"/>
      <c r="F407" s="57"/>
    </row>
    <row r="408" spans="1:6" ht="14.1" customHeight="1" x14ac:dyDescent="0.25">
      <c r="A408" s="62">
        <v>2.59</v>
      </c>
      <c r="B408" s="75" t="s">
        <v>741</v>
      </c>
      <c r="C408" s="54" t="s">
        <v>112</v>
      </c>
      <c r="D408" s="55">
        <v>120</v>
      </c>
      <c r="E408" s="56"/>
      <c r="F408" s="57"/>
    </row>
    <row r="409" spans="1:6" ht="14.1" customHeight="1" x14ac:dyDescent="0.25">
      <c r="A409" s="54"/>
      <c r="B409" s="75"/>
      <c r="C409" s="54"/>
      <c r="D409" s="55"/>
      <c r="E409" s="56"/>
      <c r="F409" s="57"/>
    </row>
    <row r="410" spans="1:6" ht="14.1" customHeight="1" x14ac:dyDescent="0.25">
      <c r="A410" s="312"/>
      <c r="B410" s="296" t="s">
        <v>843</v>
      </c>
      <c r="C410" s="54"/>
      <c r="D410" s="55"/>
      <c r="E410" s="56"/>
      <c r="F410" s="57"/>
    </row>
    <row r="411" spans="1:6" ht="28.15" customHeight="1" x14ac:dyDescent="0.25">
      <c r="A411" s="62">
        <v>2.6</v>
      </c>
      <c r="B411" s="87" t="s">
        <v>844</v>
      </c>
      <c r="C411" s="54"/>
      <c r="D411" s="55"/>
      <c r="E411" s="56"/>
      <c r="F411" s="57"/>
    </row>
    <row r="412" spans="1:6" ht="14.1" customHeight="1" x14ac:dyDescent="0.25">
      <c r="A412" s="54">
        <v>2.61</v>
      </c>
      <c r="B412" s="75" t="s">
        <v>739</v>
      </c>
      <c r="C412" s="54" t="s">
        <v>740</v>
      </c>
      <c r="D412" s="55">
        <v>10</v>
      </c>
      <c r="E412" s="56"/>
      <c r="F412" s="57"/>
    </row>
    <row r="413" spans="1:6" ht="14.1" customHeight="1" x14ac:dyDescent="0.25">
      <c r="A413" s="62">
        <v>2.62</v>
      </c>
      <c r="B413" s="75" t="s">
        <v>741</v>
      </c>
      <c r="C413" s="54" t="s">
        <v>740</v>
      </c>
      <c r="D413" s="55">
        <f>+D412</f>
        <v>10</v>
      </c>
      <c r="E413" s="56"/>
      <c r="F413" s="57"/>
    </row>
    <row r="414" spans="1:6" ht="14.1" customHeight="1" x14ac:dyDescent="0.25">
      <c r="A414" s="54"/>
      <c r="B414" s="75"/>
      <c r="C414" s="54"/>
      <c r="D414" s="55"/>
      <c r="E414" s="56"/>
      <c r="F414" s="57"/>
    </row>
    <row r="415" spans="1:6" ht="14.1" customHeight="1" x14ac:dyDescent="0.25">
      <c r="A415" s="54"/>
      <c r="B415" s="75"/>
      <c r="C415" s="54"/>
      <c r="D415" s="55"/>
      <c r="E415" s="56"/>
      <c r="F415" s="57"/>
    </row>
    <row r="416" spans="1:6" ht="14.1" customHeight="1" x14ac:dyDescent="0.25">
      <c r="A416" s="312"/>
      <c r="B416" s="296" t="s">
        <v>799</v>
      </c>
      <c r="C416" s="54"/>
      <c r="D416" s="55"/>
      <c r="E416" s="56"/>
      <c r="F416" s="57"/>
    </row>
    <row r="417" spans="1:6" ht="25.5" x14ac:dyDescent="0.25">
      <c r="A417" s="74">
        <v>2.63</v>
      </c>
      <c r="B417" s="87" t="s">
        <v>800</v>
      </c>
      <c r="C417" s="54" t="s">
        <v>127</v>
      </c>
      <c r="D417" s="55">
        <v>1</v>
      </c>
      <c r="E417" s="56"/>
      <c r="F417" s="57"/>
    </row>
    <row r="418" spans="1:6" ht="14.1" customHeight="1" x14ac:dyDescent="0.25">
      <c r="A418" s="54"/>
      <c r="B418" s="75"/>
      <c r="C418" s="54"/>
      <c r="D418" s="55"/>
      <c r="E418" s="56"/>
      <c r="F418" s="57"/>
    </row>
    <row r="419" spans="1:6" ht="14.1" customHeight="1" x14ac:dyDescent="0.25">
      <c r="A419" s="54"/>
      <c r="B419" s="75"/>
      <c r="C419" s="54"/>
      <c r="D419" s="55"/>
      <c r="E419" s="56"/>
      <c r="F419" s="57"/>
    </row>
    <row r="420" spans="1:6" ht="14.1" customHeight="1" x14ac:dyDescent="0.25">
      <c r="A420" s="54"/>
      <c r="B420" s="75"/>
      <c r="C420" s="54"/>
      <c r="D420" s="55"/>
      <c r="E420" s="56"/>
      <c r="F420" s="57"/>
    </row>
    <row r="421" spans="1:6" ht="14.1" customHeight="1" x14ac:dyDescent="0.25">
      <c r="A421" s="556" t="s">
        <v>750</v>
      </c>
      <c r="B421" s="556"/>
      <c r="C421" s="556"/>
      <c r="D421" s="556"/>
      <c r="E421" s="556"/>
      <c r="F421" s="59"/>
    </row>
    <row r="422" spans="1:6" ht="11.25" customHeight="1" x14ac:dyDescent="0.25">
      <c r="A422" s="552" t="s">
        <v>127</v>
      </c>
      <c r="B422" s="553" t="s">
        <v>729</v>
      </c>
      <c r="C422" s="552" t="s">
        <v>730</v>
      </c>
      <c r="D422" s="554" t="s">
        <v>731</v>
      </c>
      <c r="E422" s="555" t="s">
        <v>732</v>
      </c>
      <c r="F422" s="550" t="s">
        <v>733</v>
      </c>
    </row>
    <row r="423" spans="1:6" ht="11.25" x14ac:dyDescent="0.25">
      <c r="A423" s="552"/>
      <c r="B423" s="553"/>
      <c r="C423" s="552"/>
      <c r="D423" s="554"/>
      <c r="E423" s="555"/>
      <c r="F423" s="550"/>
    </row>
    <row r="424" spans="1:6" ht="14.1" customHeight="1" x14ac:dyDescent="0.25">
      <c r="A424" s="76"/>
      <c r="B424" s="76"/>
      <c r="C424" s="76"/>
      <c r="D424" s="76"/>
      <c r="E424" s="76"/>
      <c r="F424" s="77"/>
    </row>
    <row r="425" spans="1:6" ht="30" customHeight="1" x14ac:dyDescent="0.25">
      <c r="A425" s="78"/>
      <c r="B425" s="295" t="s">
        <v>845</v>
      </c>
      <c r="C425" s="54"/>
      <c r="D425" s="55"/>
      <c r="E425" s="56"/>
      <c r="F425" s="57"/>
    </row>
    <row r="426" spans="1:6" ht="6" customHeight="1" x14ac:dyDescent="0.25">
      <c r="A426" s="54"/>
      <c r="B426" s="73"/>
      <c r="C426" s="54"/>
      <c r="D426" s="55"/>
      <c r="E426" s="56"/>
      <c r="F426" s="57"/>
    </row>
    <row r="427" spans="1:6" ht="14.1" customHeight="1" x14ac:dyDescent="0.25">
      <c r="A427" s="78"/>
      <c r="B427" s="296" t="s">
        <v>802</v>
      </c>
      <c r="C427" s="54"/>
      <c r="D427" s="55"/>
      <c r="E427" s="56"/>
      <c r="F427" s="57"/>
    </row>
    <row r="428" spans="1:6" ht="95.1" customHeight="1" x14ac:dyDescent="0.25">
      <c r="A428" s="54"/>
      <c r="B428" s="73" t="s">
        <v>803</v>
      </c>
      <c r="C428" s="54"/>
      <c r="D428" s="55"/>
      <c r="E428" s="56"/>
      <c r="F428" s="57"/>
    </row>
    <row r="429" spans="1:6" ht="14.1" customHeight="1" x14ac:dyDescent="0.25">
      <c r="A429" s="54"/>
      <c r="B429" s="73" t="s">
        <v>796</v>
      </c>
      <c r="C429" s="54"/>
      <c r="D429" s="58"/>
      <c r="E429" s="56"/>
      <c r="F429" s="57"/>
    </row>
    <row r="430" spans="1:6" ht="14.1" customHeight="1" x14ac:dyDescent="0.25">
      <c r="A430" s="54">
        <v>3.1</v>
      </c>
      <c r="B430" s="75" t="s">
        <v>739</v>
      </c>
      <c r="C430" s="54" t="s">
        <v>112</v>
      </c>
      <c r="D430" s="55">
        <v>50</v>
      </c>
      <c r="E430" s="56"/>
      <c r="F430" s="57"/>
    </row>
    <row r="431" spans="1:6" ht="14.1" customHeight="1" x14ac:dyDescent="0.25">
      <c r="A431" s="54">
        <v>3.2</v>
      </c>
      <c r="B431" s="75" t="s">
        <v>741</v>
      </c>
      <c r="C431" s="54" t="s">
        <v>112</v>
      </c>
      <c r="D431" s="55">
        <f>SUM(D430)</f>
        <v>50</v>
      </c>
      <c r="E431" s="56"/>
      <c r="F431" s="57"/>
    </row>
    <row r="432" spans="1:6" ht="6" customHeight="1" x14ac:dyDescent="0.25">
      <c r="A432" s="54"/>
      <c r="B432" s="73"/>
      <c r="C432" s="54"/>
      <c r="D432" s="55"/>
      <c r="E432" s="56"/>
      <c r="F432" s="57"/>
    </row>
    <row r="433" spans="1:6" ht="14.1" customHeight="1" x14ac:dyDescent="0.25">
      <c r="A433" s="54"/>
      <c r="B433" s="73" t="s">
        <v>797</v>
      </c>
      <c r="C433" s="54"/>
      <c r="D433" s="55"/>
      <c r="E433" s="56"/>
      <c r="F433" s="57"/>
    </row>
    <row r="434" spans="1:6" ht="14.1" customHeight="1" x14ac:dyDescent="0.25">
      <c r="A434" s="54">
        <v>3.3</v>
      </c>
      <c r="B434" s="75" t="s">
        <v>739</v>
      </c>
      <c r="C434" s="54" t="s">
        <v>112</v>
      </c>
      <c r="D434" s="55">
        <v>50</v>
      </c>
      <c r="E434" s="56"/>
      <c r="F434" s="57"/>
    </row>
    <row r="435" spans="1:6" ht="14.1" customHeight="1" x14ac:dyDescent="0.25">
      <c r="A435" s="54">
        <v>3.4</v>
      </c>
      <c r="B435" s="75" t="s">
        <v>741</v>
      </c>
      <c r="C435" s="54" t="s">
        <v>112</v>
      </c>
      <c r="D435" s="55">
        <f>D434</f>
        <v>50</v>
      </c>
      <c r="E435" s="56"/>
      <c r="F435" s="57"/>
    </row>
    <row r="436" spans="1:6" ht="6" customHeight="1" x14ac:dyDescent="0.25">
      <c r="A436" s="54"/>
      <c r="B436" s="73"/>
      <c r="C436" s="54"/>
      <c r="D436" s="55"/>
      <c r="E436" s="56"/>
      <c r="F436" s="57"/>
    </row>
    <row r="437" spans="1:6" ht="14.1" customHeight="1" x14ac:dyDescent="0.25">
      <c r="A437" s="78"/>
      <c r="B437" s="296" t="s">
        <v>804</v>
      </c>
      <c r="C437" s="54"/>
      <c r="D437" s="58"/>
      <c r="E437" s="56"/>
      <c r="F437" s="57"/>
    </row>
    <row r="438" spans="1:6" ht="80.099999999999994" customHeight="1" x14ac:dyDescent="0.25">
      <c r="A438" s="54"/>
      <c r="B438" s="73" t="s">
        <v>805</v>
      </c>
      <c r="C438" s="54"/>
      <c r="D438" s="58"/>
      <c r="E438" s="56"/>
      <c r="F438" s="57"/>
    </row>
    <row r="439" spans="1:6" ht="14.1" customHeight="1" x14ac:dyDescent="0.25">
      <c r="A439" s="74"/>
      <c r="B439" s="73" t="s">
        <v>796</v>
      </c>
      <c r="C439" s="54"/>
      <c r="D439" s="58"/>
      <c r="E439" s="56"/>
      <c r="F439" s="57"/>
    </row>
    <row r="440" spans="1:6" ht="14.1" customHeight="1" x14ac:dyDescent="0.25">
      <c r="A440" s="74">
        <v>3.5</v>
      </c>
      <c r="B440" s="75" t="s">
        <v>739</v>
      </c>
      <c r="C440" s="54" t="s">
        <v>740</v>
      </c>
      <c r="D440" s="55">
        <v>30</v>
      </c>
      <c r="E440" s="56"/>
      <c r="F440" s="57"/>
    </row>
    <row r="441" spans="1:6" ht="14.1" customHeight="1" x14ac:dyDescent="0.25">
      <c r="A441" s="54">
        <v>3.6</v>
      </c>
      <c r="B441" s="75" t="s">
        <v>741</v>
      </c>
      <c r="C441" s="54" t="s">
        <v>740</v>
      </c>
      <c r="D441" s="55">
        <f>SUM(D440)</f>
        <v>30</v>
      </c>
      <c r="E441" s="56"/>
      <c r="F441" s="57"/>
    </row>
    <row r="442" spans="1:6" ht="6" customHeight="1" x14ac:dyDescent="0.25">
      <c r="A442" s="54"/>
      <c r="B442" s="73"/>
      <c r="C442" s="54"/>
      <c r="D442" s="55"/>
      <c r="E442" s="56"/>
      <c r="F442" s="57"/>
    </row>
    <row r="443" spans="1:6" ht="14.1" customHeight="1" x14ac:dyDescent="0.25">
      <c r="A443" s="74"/>
      <c r="B443" s="73" t="s">
        <v>797</v>
      </c>
      <c r="C443" s="54"/>
      <c r="D443" s="55"/>
      <c r="E443" s="56"/>
      <c r="F443" s="57"/>
    </row>
    <row r="444" spans="1:6" ht="14.1" customHeight="1" x14ac:dyDescent="0.25">
      <c r="A444" s="54">
        <v>3.7</v>
      </c>
      <c r="B444" s="75" t="s">
        <v>739</v>
      </c>
      <c r="C444" s="54" t="s">
        <v>740</v>
      </c>
      <c r="D444" s="55">
        <v>10</v>
      </c>
      <c r="E444" s="56"/>
      <c r="F444" s="57"/>
    </row>
    <row r="445" spans="1:6" ht="14.1" customHeight="1" x14ac:dyDescent="0.25">
      <c r="A445" s="74">
        <v>3.8</v>
      </c>
      <c r="B445" s="75" t="s">
        <v>741</v>
      </c>
      <c r="C445" s="54" t="s">
        <v>740</v>
      </c>
      <c r="D445" s="55">
        <f>+D444</f>
        <v>10</v>
      </c>
      <c r="E445" s="56"/>
      <c r="F445" s="57"/>
    </row>
    <row r="446" spans="1:6" ht="6" customHeight="1" x14ac:dyDescent="0.25">
      <c r="A446" s="54"/>
      <c r="B446" s="73"/>
      <c r="C446" s="54"/>
      <c r="D446" s="55"/>
      <c r="E446" s="56"/>
      <c r="F446" s="57"/>
    </row>
    <row r="447" spans="1:6" ht="14.1" customHeight="1" x14ac:dyDescent="0.25">
      <c r="A447" s="301"/>
      <c r="B447" s="296" t="s">
        <v>806</v>
      </c>
      <c r="C447" s="54"/>
      <c r="D447" s="58"/>
      <c r="E447" s="56"/>
      <c r="F447" s="57"/>
    </row>
    <row r="448" spans="1:6" ht="70.150000000000006" customHeight="1" x14ac:dyDescent="0.25">
      <c r="A448" s="54"/>
      <c r="B448" s="73" t="s">
        <v>807</v>
      </c>
      <c r="C448" s="54"/>
      <c r="D448" s="58"/>
      <c r="E448" s="56"/>
      <c r="F448" s="57"/>
    </row>
    <row r="449" spans="1:6" ht="14.1" customHeight="1" x14ac:dyDescent="0.25">
      <c r="A449" s="54"/>
      <c r="B449" s="73" t="s">
        <v>808</v>
      </c>
      <c r="C449" s="54"/>
      <c r="D449" s="55"/>
      <c r="E449" s="56"/>
      <c r="F449" s="57"/>
    </row>
    <row r="450" spans="1:6" ht="14.1" customHeight="1" x14ac:dyDescent="0.25">
      <c r="A450" s="54">
        <v>3.9</v>
      </c>
      <c r="B450" s="75" t="s">
        <v>739</v>
      </c>
      <c r="C450" s="54" t="s">
        <v>740</v>
      </c>
      <c r="D450" s="55">
        <v>2</v>
      </c>
      <c r="E450" s="56"/>
      <c r="F450" s="57"/>
    </row>
    <row r="451" spans="1:6" ht="14.1" customHeight="1" x14ac:dyDescent="0.25">
      <c r="A451" s="62">
        <v>3.1</v>
      </c>
      <c r="B451" s="75" t="s">
        <v>741</v>
      </c>
      <c r="C451" s="54" t="s">
        <v>740</v>
      </c>
      <c r="D451" s="55">
        <f>SUM(D450)</f>
        <v>2</v>
      </c>
      <c r="E451" s="56"/>
      <c r="F451" s="57"/>
    </row>
    <row r="452" spans="1:6" ht="6" customHeight="1" x14ac:dyDescent="0.25">
      <c r="A452" s="54"/>
      <c r="B452" s="73"/>
      <c r="C452" s="54"/>
      <c r="D452" s="55"/>
      <c r="E452" s="56"/>
      <c r="F452" s="57"/>
    </row>
    <row r="453" spans="1:6" ht="14.1" customHeight="1" x14ac:dyDescent="0.25">
      <c r="A453" s="54"/>
      <c r="B453" s="73" t="s">
        <v>809</v>
      </c>
      <c r="C453" s="54"/>
      <c r="D453" s="55"/>
      <c r="E453" s="56"/>
      <c r="F453" s="57"/>
    </row>
    <row r="454" spans="1:6" ht="14.1" customHeight="1" x14ac:dyDescent="0.25">
      <c r="A454" s="54">
        <v>3.11</v>
      </c>
      <c r="B454" s="75" t="s">
        <v>739</v>
      </c>
      <c r="C454" s="54" t="s">
        <v>740</v>
      </c>
      <c r="D454" s="55">
        <v>2</v>
      </c>
      <c r="E454" s="56"/>
      <c r="F454" s="57"/>
    </row>
    <row r="455" spans="1:6" ht="14.1" customHeight="1" x14ac:dyDescent="0.25">
      <c r="A455" s="54">
        <v>3.12</v>
      </c>
      <c r="B455" s="75" t="s">
        <v>741</v>
      </c>
      <c r="C455" s="54" t="s">
        <v>740</v>
      </c>
      <c r="D455" s="55">
        <f>SUM(D454)</f>
        <v>2</v>
      </c>
      <c r="E455" s="56"/>
      <c r="F455" s="57"/>
    </row>
    <row r="456" spans="1:6" ht="14.1" customHeight="1" x14ac:dyDescent="0.25">
      <c r="A456" s="54"/>
      <c r="B456" s="73"/>
      <c r="C456" s="54"/>
      <c r="D456" s="55"/>
      <c r="E456" s="56"/>
      <c r="F456" s="57"/>
    </row>
    <row r="457" spans="1:6" ht="14.1" customHeight="1" x14ac:dyDescent="0.25">
      <c r="A457" s="54"/>
      <c r="B457" s="73" t="s">
        <v>810</v>
      </c>
      <c r="C457" s="54"/>
      <c r="D457" s="55"/>
      <c r="E457" s="56"/>
      <c r="F457" s="57"/>
    </row>
    <row r="458" spans="1:6" x14ac:dyDescent="0.25">
      <c r="A458" s="54">
        <v>3.13</v>
      </c>
      <c r="B458" s="75" t="s">
        <v>739</v>
      </c>
      <c r="C458" s="54" t="s">
        <v>740</v>
      </c>
      <c r="D458" s="55">
        <v>12</v>
      </c>
      <c r="E458" s="56"/>
      <c r="F458" s="57"/>
    </row>
    <row r="459" spans="1:6" ht="14.1" customHeight="1" x14ac:dyDescent="0.25">
      <c r="A459" s="54">
        <v>3.14</v>
      </c>
      <c r="B459" s="75" t="s">
        <v>741</v>
      </c>
      <c r="C459" s="54" t="s">
        <v>740</v>
      </c>
      <c r="D459" s="55">
        <f>SUM(D458)</f>
        <v>12</v>
      </c>
      <c r="E459" s="56"/>
      <c r="F459" s="57"/>
    </row>
    <row r="460" spans="1:6" ht="14.1" customHeight="1" x14ac:dyDescent="0.25">
      <c r="A460" s="54"/>
      <c r="B460" s="73"/>
      <c r="C460" s="54"/>
      <c r="D460" s="55"/>
      <c r="E460" s="56"/>
      <c r="F460" s="57"/>
    </row>
    <row r="461" spans="1:6" ht="14.1" customHeight="1" x14ac:dyDescent="0.25">
      <c r="A461" s="78"/>
      <c r="B461" s="296"/>
      <c r="C461" s="54"/>
      <c r="D461" s="55"/>
      <c r="E461" s="56"/>
      <c r="F461" s="57"/>
    </row>
    <row r="462" spans="1:6" ht="14.1" customHeight="1" x14ac:dyDescent="0.25">
      <c r="A462" s="78"/>
      <c r="B462" s="79"/>
      <c r="C462" s="54"/>
      <c r="D462" s="64"/>
      <c r="E462" s="56"/>
      <c r="F462" s="57"/>
    </row>
    <row r="463" spans="1:6" ht="14.1" customHeight="1" x14ac:dyDescent="0.25">
      <c r="A463" s="54"/>
      <c r="B463" s="309"/>
      <c r="C463" s="54"/>
      <c r="D463" s="66"/>
      <c r="E463" s="56"/>
      <c r="F463" s="57"/>
    </row>
    <row r="464" spans="1:6" ht="14.1" customHeight="1" x14ac:dyDescent="0.25">
      <c r="A464" s="543" t="s">
        <v>750</v>
      </c>
      <c r="B464" s="544"/>
      <c r="C464" s="544"/>
      <c r="D464" s="544"/>
      <c r="E464" s="551"/>
      <c r="F464" s="59"/>
    </row>
    <row r="465" spans="1:6" ht="11.25" customHeight="1" x14ac:dyDescent="0.25">
      <c r="A465" s="552" t="s">
        <v>127</v>
      </c>
      <c r="B465" s="553" t="s">
        <v>729</v>
      </c>
      <c r="C465" s="552" t="s">
        <v>730</v>
      </c>
      <c r="D465" s="554" t="s">
        <v>731</v>
      </c>
      <c r="E465" s="555" t="s">
        <v>732</v>
      </c>
      <c r="F465" s="550" t="s">
        <v>733</v>
      </c>
    </row>
    <row r="466" spans="1:6" ht="11.25" x14ac:dyDescent="0.25">
      <c r="A466" s="552"/>
      <c r="B466" s="553"/>
      <c r="C466" s="552"/>
      <c r="D466" s="554"/>
      <c r="E466" s="555"/>
      <c r="F466" s="550"/>
    </row>
    <row r="467" spans="1:6" ht="14.1" customHeight="1" x14ac:dyDescent="0.25">
      <c r="A467" s="556" t="s">
        <v>751</v>
      </c>
      <c r="B467" s="556"/>
      <c r="C467" s="556"/>
      <c r="D467" s="556"/>
      <c r="E467" s="556"/>
      <c r="F467" s="59"/>
    </row>
    <row r="468" spans="1:6" ht="16.5" customHeight="1" x14ac:dyDescent="0.25">
      <c r="A468" s="54"/>
      <c r="B468" s="73"/>
      <c r="C468" s="54"/>
      <c r="D468" s="55"/>
      <c r="E468" s="56"/>
      <c r="F468" s="57"/>
    </row>
    <row r="469" spans="1:6" ht="14.1" customHeight="1" x14ac:dyDescent="0.25">
      <c r="A469" s="78"/>
      <c r="B469" s="79" t="s">
        <v>794</v>
      </c>
      <c r="C469" s="54"/>
      <c r="D469" s="64"/>
      <c r="E469" s="56"/>
      <c r="F469" s="57"/>
    </row>
    <row r="470" spans="1:6" ht="102" x14ac:dyDescent="0.25">
      <c r="A470" s="54"/>
      <c r="B470" s="309" t="s">
        <v>795</v>
      </c>
      <c r="C470" s="54"/>
      <c r="D470" s="64"/>
      <c r="E470" s="56"/>
      <c r="F470" s="57"/>
    </row>
    <row r="471" spans="1:6" ht="14.1" customHeight="1" x14ac:dyDescent="0.25">
      <c r="A471" s="54"/>
      <c r="B471" s="309" t="s">
        <v>796</v>
      </c>
      <c r="C471" s="54"/>
      <c r="D471" s="66"/>
      <c r="E471" s="56"/>
      <c r="F471" s="57"/>
    </row>
    <row r="472" spans="1:6" ht="14.1" customHeight="1" x14ac:dyDescent="0.25">
      <c r="A472" s="54">
        <v>3.15</v>
      </c>
      <c r="B472" s="68" t="s">
        <v>739</v>
      </c>
      <c r="C472" s="54" t="s">
        <v>112</v>
      </c>
      <c r="D472" s="64">
        <v>300</v>
      </c>
      <c r="E472" s="56"/>
      <c r="F472" s="57"/>
    </row>
    <row r="473" spans="1:6" ht="14.1" customHeight="1" x14ac:dyDescent="0.25">
      <c r="A473" s="54">
        <v>3.16</v>
      </c>
      <c r="B473" s="68" t="s">
        <v>741</v>
      </c>
      <c r="C473" s="54" t="s">
        <v>112</v>
      </c>
      <c r="D473" s="64">
        <f>D472</f>
        <v>300</v>
      </c>
      <c r="E473" s="56"/>
      <c r="F473" s="57"/>
    </row>
    <row r="474" spans="1:6" ht="6" customHeight="1" x14ac:dyDescent="0.25">
      <c r="A474" s="54"/>
      <c r="B474" s="309"/>
      <c r="C474" s="54"/>
      <c r="D474" s="64"/>
      <c r="E474" s="56"/>
      <c r="F474" s="57"/>
    </row>
    <row r="475" spans="1:6" ht="14.1" customHeight="1" x14ac:dyDescent="0.25">
      <c r="A475" s="54"/>
      <c r="B475" s="309"/>
      <c r="C475" s="54"/>
      <c r="D475" s="64"/>
      <c r="E475" s="56"/>
      <c r="F475" s="57"/>
    </row>
    <row r="476" spans="1:6" ht="14.1" customHeight="1" x14ac:dyDescent="0.25">
      <c r="A476" s="54"/>
      <c r="B476" s="309" t="s">
        <v>797</v>
      </c>
      <c r="C476" s="54"/>
      <c r="D476" s="66"/>
      <c r="E476" s="56"/>
      <c r="F476" s="57"/>
    </row>
    <row r="477" spans="1:6" ht="14.1" customHeight="1" x14ac:dyDescent="0.25">
      <c r="A477" s="54">
        <v>3.17</v>
      </c>
      <c r="B477" s="68" t="s">
        <v>739</v>
      </c>
      <c r="C477" s="54" t="s">
        <v>112</v>
      </c>
      <c r="D477" s="64">
        <v>400</v>
      </c>
      <c r="E477" s="56"/>
      <c r="F477" s="57"/>
    </row>
    <row r="478" spans="1:6" ht="14.1" customHeight="1" x14ac:dyDescent="0.25">
      <c r="A478" s="54">
        <v>3.18</v>
      </c>
      <c r="B478" s="68" t="s">
        <v>741</v>
      </c>
      <c r="C478" s="54" t="s">
        <v>112</v>
      </c>
      <c r="D478" s="64">
        <f>D477</f>
        <v>400</v>
      </c>
      <c r="E478" s="56"/>
      <c r="F478" s="57"/>
    </row>
    <row r="479" spans="1:6" ht="14.1" customHeight="1" x14ac:dyDescent="0.25">
      <c r="A479" s="54"/>
      <c r="B479" s="73"/>
      <c r="C479" s="54"/>
      <c r="D479" s="55"/>
      <c r="E479" s="56"/>
      <c r="F479" s="57"/>
    </row>
    <row r="480" spans="1:6" ht="14.1" customHeight="1" x14ac:dyDescent="0.25">
      <c r="A480" s="78"/>
      <c r="B480" s="296" t="s">
        <v>811</v>
      </c>
      <c r="C480" s="54"/>
      <c r="D480" s="55"/>
      <c r="E480" s="56"/>
      <c r="F480" s="57"/>
    </row>
    <row r="481" spans="1:6" ht="42" customHeight="1" x14ac:dyDescent="0.25">
      <c r="A481" s="54"/>
      <c r="B481" s="73" t="s">
        <v>812</v>
      </c>
      <c r="C481" s="54"/>
      <c r="D481" s="55"/>
      <c r="E481" s="56"/>
      <c r="F481" s="57"/>
    </row>
    <row r="482" spans="1:6" ht="14.1" customHeight="1" x14ac:dyDescent="0.25">
      <c r="A482" s="54"/>
      <c r="B482" s="73" t="s">
        <v>813</v>
      </c>
      <c r="C482" s="54"/>
      <c r="D482" s="55"/>
      <c r="E482" s="56"/>
      <c r="F482" s="57"/>
    </row>
    <row r="483" spans="1:6" ht="14.1" customHeight="1" x14ac:dyDescent="0.25">
      <c r="A483" s="54">
        <v>3.19</v>
      </c>
      <c r="B483" s="75" t="s">
        <v>739</v>
      </c>
      <c r="C483" s="54" t="s">
        <v>112</v>
      </c>
      <c r="D483" s="55">
        <v>400</v>
      </c>
      <c r="E483" s="56"/>
      <c r="F483" s="57"/>
    </row>
    <row r="484" spans="1:6" x14ac:dyDescent="0.25">
      <c r="A484" s="303">
        <v>3.2</v>
      </c>
      <c r="B484" s="75" t="s">
        <v>741</v>
      </c>
      <c r="C484" s="54" t="s">
        <v>112</v>
      </c>
      <c r="D484" s="55">
        <f>SUM(D483)</f>
        <v>400</v>
      </c>
      <c r="E484" s="56"/>
      <c r="F484" s="57"/>
    </row>
    <row r="485" spans="1:6" ht="14.1" customHeight="1" x14ac:dyDescent="0.25">
      <c r="A485" s="54"/>
      <c r="B485" s="73"/>
      <c r="C485" s="54"/>
      <c r="D485" s="55"/>
      <c r="E485" s="56"/>
      <c r="F485" s="57"/>
    </row>
    <row r="486" spans="1:6" ht="14.1" customHeight="1" x14ac:dyDescent="0.25">
      <c r="A486" s="54"/>
      <c r="B486" s="73" t="s">
        <v>814</v>
      </c>
      <c r="C486" s="54"/>
      <c r="D486" s="55"/>
      <c r="E486" s="56"/>
      <c r="F486" s="57"/>
    </row>
    <row r="487" spans="1:6" ht="14.1" customHeight="1" x14ac:dyDescent="0.25">
      <c r="A487" s="54">
        <v>3.21</v>
      </c>
      <c r="B487" s="75" t="s">
        <v>739</v>
      </c>
      <c r="C487" s="54" t="s">
        <v>112</v>
      </c>
      <c r="D487" s="55">
        <v>200</v>
      </c>
      <c r="E487" s="56"/>
      <c r="F487" s="57"/>
    </row>
    <row r="488" spans="1:6" ht="14.1" customHeight="1" x14ac:dyDescent="0.25">
      <c r="A488" s="54">
        <v>3.22</v>
      </c>
      <c r="B488" s="75" t="s">
        <v>741</v>
      </c>
      <c r="C488" s="54" t="s">
        <v>112</v>
      </c>
      <c r="D488" s="55">
        <f>SUM(D487)</f>
        <v>200</v>
      </c>
      <c r="E488" s="56"/>
      <c r="F488" s="57"/>
    </row>
    <row r="489" spans="1:6" ht="6" customHeight="1" x14ac:dyDescent="0.25">
      <c r="A489" s="54"/>
      <c r="B489" s="73"/>
      <c r="C489" s="54"/>
      <c r="D489" s="55"/>
      <c r="E489" s="56"/>
      <c r="F489" s="57"/>
    </row>
    <row r="490" spans="1:6" ht="14.1" customHeight="1" x14ac:dyDescent="0.25">
      <c r="A490" s="54"/>
      <c r="B490" s="73"/>
      <c r="C490" s="54"/>
      <c r="D490" s="55"/>
      <c r="E490" s="56"/>
      <c r="F490" s="57"/>
    </row>
    <row r="491" spans="1:6" ht="14.1" customHeight="1" x14ac:dyDescent="0.25">
      <c r="A491" s="78"/>
      <c r="B491" s="296" t="s">
        <v>815</v>
      </c>
      <c r="C491" s="54"/>
      <c r="D491" s="55"/>
      <c r="E491" s="56"/>
      <c r="F491" s="57"/>
    </row>
    <row r="492" spans="1:6" ht="42" customHeight="1" x14ac:dyDescent="0.25">
      <c r="A492" s="54"/>
      <c r="B492" s="73" t="s">
        <v>816</v>
      </c>
      <c r="C492" s="54"/>
      <c r="D492" s="55"/>
      <c r="E492" s="56"/>
      <c r="F492" s="57"/>
    </row>
    <row r="493" spans="1:6" ht="14.1" customHeight="1" x14ac:dyDescent="0.25">
      <c r="A493" s="74"/>
      <c r="B493" s="73" t="s">
        <v>813</v>
      </c>
      <c r="C493" s="54"/>
      <c r="D493" s="55"/>
      <c r="E493" s="56"/>
      <c r="F493" s="57"/>
    </row>
    <row r="494" spans="1:6" x14ac:dyDescent="0.25">
      <c r="A494" s="74">
        <v>3.23</v>
      </c>
      <c r="B494" s="75" t="s">
        <v>739</v>
      </c>
      <c r="C494" s="54" t="s">
        <v>112</v>
      </c>
      <c r="D494" s="55">
        <v>300</v>
      </c>
      <c r="E494" s="56"/>
      <c r="F494" s="57"/>
    </row>
    <row r="495" spans="1:6" ht="14.1" customHeight="1" x14ac:dyDescent="0.25">
      <c r="A495" s="62">
        <v>3.24</v>
      </c>
      <c r="B495" s="75" t="s">
        <v>741</v>
      </c>
      <c r="C495" s="54" t="s">
        <v>112</v>
      </c>
      <c r="D495" s="55">
        <f>SUM(D494)</f>
        <v>300</v>
      </c>
      <c r="E495" s="56"/>
      <c r="F495" s="57"/>
    </row>
    <row r="496" spans="1:6" ht="30" customHeight="1" x14ac:dyDescent="0.25">
      <c r="A496" s="54"/>
      <c r="B496" s="73"/>
      <c r="C496" s="54"/>
      <c r="D496" s="55"/>
      <c r="E496" s="56"/>
      <c r="F496" s="57"/>
    </row>
    <row r="497" spans="1:6" ht="14.1" customHeight="1" x14ac:dyDescent="0.25">
      <c r="A497" s="74"/>
      <c r="B497" s="73" t="s">
        <v>814</v>
      </c>
      <c r="C497" s="54"/>
      <c r="D497" s="55"/>
      <c r="E497" s="56"/>
      <c r="F497" s="57"/>
    </row>
    <row r="498" spans="1:6" ht="14.1" customHeight="1" x14ac:dyDescent="0.25">
      <c r="A498" s="74">
        <v>3.25</v>
      </c>
      <c r="B498" s="75" t="s">
        <v>739</v>
      </c>
      <c r="C498" s="54" t="s">
        <v>112</v>
      </c>
      <c r="D498" s="55">
        <v>200</v>
      </c>
      <c r="E498" s="56"/>
      <c r="F498" s="57"/>
    </row>
    <row r="499" spans="1:6" ht="14.1" customHeight="1" x14ac:dyDescent="0.25">
      <c r="A499" s="74">
        <v>3.26</v>
      </c>
      <c r="B499" s="75" t="s">
        <v>741</v>
      </c>
      <c r="C499" s="54" t="s">
        <v>112</v>
      </c>
      <c r="D499" s="55">
        <f>SUM(D498)</f>
        <v>200</v>
      </c>
      <c r="E499" s="56"/>
      <c r="F499" s="57"/>
    </row>
    <row r="500" spans="1:6" ht="6" customHeight="1" x14ac:dyDescent="0.25">
      <c r="A500" s="54"/>
      <c r="B500" s="73"/>
      <c r="C500" s="54"/>
      <c r="D500" s="55"/>
      <c r="E500" s="56"/>
      <c r="F500" s="57"/>
    </row>
    <row r="501" spans="1:6" ht="14.1" customHeight="1" x14ac:dyDescent="0.25">
      <c r="A501" s="315"/>
      <c r="B501" s="296" t="s">
        <v>817</v>
      </c>
      <c r="C501" s="54"/>
      <c r="D501" s="55"/>
      <c r="E501" s="56"/>
      <c r="F501" s="57"/>
    </row>
    <row r="502" spans="1:6" ht="42" customHeight="1" x14ac:dyDescent="0.25">
      <c r="A502" s="54"/>
      <c r="B502" s="73" t="s">
        <v>818</v>
      </c>
      <c r="C502" s="54"/>
      <c r="D502" s="55"/>
      <c r="E502" s="56"/>
      <c r="F502" s="57"/>
    </row>
    <row r="503" spans="1:6" ht="14.1" customHeight="1" x14ac:dyDescent="0.25">
      <c r="A503" s="54"/>
      <c r="B503" s="73"/>
      <c r="C503" s="54"/>
      <c r="D503" s="55"/>
      <c r="E503" s="56"/>
      <c r="F503" s="57"/>
    </row>
    <row r="504" spans="1:6" ht="28.15" customHeight="1" x14ac:dyDescent="0.25">
      <c r="A504" s="54"/>
      <c r="B504" s="73" t="s">
        <v>819</v>
      </c>
      <c r="C504" s="54"/>
      <c r="D504" s="55"/>
      <c r="E504" s="56"/>
      <c r="F504" s="57"/>
    </row>
    <row r="505" spans="1:6" ht="14.1" customHeight="1" x14ac:dyDescent="0.25">
      <c r="A505" s="54">
        <v>3.27</v>
      </c>
      <c r="B505" s="75" t="s">
        <v>739</v>
      </c>
      <c r="C505" s="54" t="s">
        <v>740</v>
      </c>
      <c r="D505" s="55">
        <v>6</v>
      </c>
      <c r="E505" s="56"/>
      <c r="F505" s="57"/>
    </row>
    <row r="506" spans="1:6" ht="14.1" customHeight="1" x14ac:dyDescent="0.25">
      <c r="A506" s="54">
        <v>3.28</v>
      </c>
      <c r="B506" s="75" t="s">
        <v>741</v>
      </c>
      <c r="C506" s="54" t="s">
        <v>740</v>
      </c>
      <c r="D506" s="55">
        <f>SUM(D505)</f>
        <v>6</v>
      </c>
      <c r="E506" s="56"/>
      <c r="F506" s="57"/>
    </row>
    <row r="507" spans="1:6" ht="14.1" customHeight="1" x14ac:dyDescent="0.25">
      <c r="A507" s="54"/>
      <c r="B507" s="73"/>
      <c r="C507" s="54"/>
      <c r="D507" s="55"/>
      <c r="E507" s="56"/>
      <c r="F507" s="57"/>
    </row>
    <row r="508" spans="1:6" ht="14.1" customHeight="1" x14ac:dyDescent="0.25">
      <c r="A508" s="54"/>
      <c r="B508" s="75"/>
      <c r="C508" s="54"/>
      <c r="D508" s="55"/>
      <c r="E508" s="56"/>
      <c r="F508" s="57"/>
    </row>
    <row r="509" spans="1:6" ht="18" customHeight="1" x14ac:dyDescent="0.25">
      <c r="A509" s="556" t="s">
        <v>750</v>
      </c>
      <c r="B509" s="556"/>
      <c r="C509" s="556"/>
      <c r="D509" s="556"/>
      <c r="E509" s="556"/>
      <c r="F509" s="59"/>
    </row>
    <row r="510" spans="1:6" ht="11.25" customHeight="1" x14ac:dyDescent="0.25">
      <c r="A510" s="552" t="s">
        <v>127</v>
      </c>
      <c r="B510" s="553" t="s">
        <v>729</v>
      </c>
      <c r="C510" s="552" t="s">
        <v>730</v>
      </c>
      <c r="D510" s="554" t="s">
        <v>731</v>
      </c>
      <c r="E510" s="555" t="s">
        <v>732</v>
      </c>
      <c r="F510" s="550" t="s">
        <v>733</v>
      </c>
    </row>
    <row r="511" spans="1:6" ht="11.25" x14ac:dyDescent="0.25">
      <c r="A511" s="552"/>
      <c r="B511" s="553"/>
      <c r="C511" s="552"/>
      <c r="D511" s="554"/>
      <c r="E511" s="555"/>
      <c r="F511" s="550"/>
    </row>
    <row r="512" spans="1:6" ht="14.1" customHeight="1" x14ac:dyDescent="0.25">
      <c r="A512" s="556" t="s">
        <v>751</v>
      </c>
      <c r="B512" s="556"/>
      <c r="C512" s="556"/>
      <c r="D512" s="556"/>
      <c r="E512" s="556"/>
      <c r="F512" s="59"/>
    </row>
    <row r="513" spans="1:6" ht="15" customHeight="1" x14ac:dyDescent="0.25">
      <c r="A513" s="54"/>
      <c r="B513" s="73"/>
      <c r="C513" s="54"/>
      <c r="D513" s="55"/>
      <c r="E513" s="56"/>
      <c r="F513" s="57"/>
    </row>
    <row r="514" spans="1:6" ht="28.15" customHeight="1" x14ac:dyDescent="0.25">
      <c r="A514" s="54"/>
      <c r="B514" s="73" t="s">
        <v>820</v>
      </c>
      <c r="C514" s="54"/>
      <c r="D514" s="55"/>
      <c r="E514" s="56"/>
      <c r="F514" s="57"/>
    </row>
    <row r="515" spans="1:6" ht="14.1" customHeight="1" x14ac:dyDescent="0.25">
      <c r="A515" s="54">
        <v>3.29</v>
      </c>
      <c r="B515" s="75" t="s">
        <v>739</v>
      </c>
      <c r="C515" s="54" t="s">
        <v>740</v>
      </c>
      <c r="D515" s="55">
        <v>5</v>
      </c>
      <c r="E515" s="56"/>
      <c r="F515" s="57"/>
    </row>
    <row r="516" spans="1:6" ht="14.1" customHeight="1" x14ac:dyDescent="0.25">
      <c r="A516" s="303">
        <v>3.3</v>
      </c>
      <c r="B516" s="75" t="s">
        <v>741</v>
      </c>
      <c r="C516" s="54" t="s">
        <v>740</v>
      </c>
      <c r="D516" s="55">
        <f>SUM(D515)</f>
        <v>5</v>
      </c>
      <c r="E516" s="56"/>
      <c r="F516" s="57"/>
    </row>
    <row r="517" spans="1:6" ht="14.1" customHeight="1" x14ac:dyDescent="0.25">
      <c r="A517" s="54"/>
      <c r="B517" s="73"/>
      <c r="C517" s="54"/>
      <c r="D517" s="55"/>
      <c r="E517" s="56"/>
      <c r="F517" s="57"/>
    </row>
    <row r="518" spans="1:6" ht="14.1" customHeight="1" x14ac:dyDescent="0.25">
      <c r="A518" s="78"/>
      <c r="B518" s="296" t="s">
        <v>821</v>
      </c>
      <c r="C518" s="54"/>
      <c r="D518" s="55"/>
      <c r="E518" s="56"/>
      <c r="F518" s="57"/>
    </row>
    <row r="519" spans="1:6" ht="14.1" customHeight="1" x14ac:dyDescent="0.25">
      <c r="A519" s="54"/>
      <c r="B519" s="73" t="s">
        <v>822</v>
      </c>
      <c r="C519" s="54"/>
      <c r="D519" s="55"/>
      <c r="E519" s="56"/>
      <c r="F519" s="57"/>
    </row>
    <row r="520" spans="1:6" ht="14.1" customHeight="1" x14ac:dyDescent="0.25">
      <c r="A520" s="54"/>
      <c r="B520" s="73" t="s">
        <v>823</v>
      </c>
      <c r="C520" s="54"/>
      <c r="D520" s="55"/>
      <c r="E520" s="56"/>
      <c r="F520" s="57"/>
    </row>
    <row r="521" spans="1:6" ht="14.1" customHeight="1" x14ac:dyDescent="0.25">
      <c r="A521" s="54">
        <v>3.31</v>
      </c>
      <c r="B521" s="75" t="s">
        <v>739</v>
      </c>
      <c r="C521" s="54" t="s">
        <v>740</v>
      </c>
      <c r="D521" s="55">
        <v>0</v>
      </c>
      <c r="E521" s="56"/>
      <c r="F521" s="57" t="s">
        <v>81</v>
      </c>
    </row>
    <row r="522" spans="1:6" ht="14.1" customHeight="1" x14ac:dyDescent="0.25">
      <c r="A522" s="54">
        <v>3.32</v>
      </c>
      <c r="B522" s="75" t="s">
        <v>741</v>
      </c>
      <c r="C522" s="54" t="s">
        <v>740</v>
      </c>
      <c r="D522" s="55">
        <f>+D521</f>
        <v>0</v>
      </c>
      <c r="E522" s="56"/>
      <c r="F522" s="57" t="s">
        <v>81</v>
      </c>
    </row>
    <row r="523" spans="1:6" ht="14.1" customHeight="1" x14ac:dyDescent="0.25">
      <c r="A523" s="54"/>
      <c r="B523" s="73"/>
      <c r="C523" s="54"/>
      <c r="D523" s="55"/>
      <c r="E523" s="56"/>
      <c r="F523" s="57"/>
    </row>
    <row r="524" spans="1:6" ht="14.1" customHeight="1" x14ac:dyDescent="0.25">
      <c r="A524" s="54"/>
      <c r="B524" s="73" t="s">
        <v>824</v>
      </c>
      <c r="C524" s="54"/>
      <c r="D524" s="55"/>
      <c r="E524" s="56"/>
      <c r="F524" s="57"/>
    </row>
    <row r="525" spans="1:6" ht="14.1" customHeight="1" x14ac:dyDescent="0.25">
      <c r="A525" s="54">
        <v>3.33</v>
      </c>
      <c r="B525" s="75" t="s">
        <v>739</v>
      </c>
      <c r="C525" s="54" t="s">
        <v>740</v>
      </c>
      <c r="D525" s="55">
        <v>3</v>
      </c>
      <c r="E525" s="56"/>
      <c r="F525" s="57"/>
    </row>
    <row r="526" spans="1:6" ht="14.1" customHeight="1" x14ac:dyDescent="0.25">
      <c r="A526" s="62">
        <v>3.34</v>
      </c>
      <c r="B526" s="75" t="s">
        <v>741</v>
      </c>
      <c r="C526" s="54" t="s">
        <v>740</v>
      </c>
      <c r="D526" s="55">
        <f>+D525</f>
        <v>3</v>
      </c>
      <c r="E526" s="56"/>
      <c r="F526" s="57"/>
    </row>
    <row r="527" spans="1:6" ht="14.1" customHeight="1" x14ac:dyDescent="0.25">
      <c r="A527" s="54"/>
      <c r="B527" s="73"/>
      <c r="C527" s="54"/>
      <c r="D527" s="55"/>
      <c r="E527" s="56"/>
      <c r="F527" s="57"/>
    </row>
    <row r="528" spans="1:6" ht="28.15" customHeight="1" x14ac:dyDescent="0.25">
      <c r="A528" s="54"/>
      <c r="B528" s="73" t="s">
        <v>825</v>
      </c>
      <c r="C528" s="54"/>
      <c r="D528" s="55"/>
      <c r="E528" s="56"/>
      <c r="F528" s="57"/>
    </row>
    <row r="529" spans="1:6" ht="14.1" customHeight="1" x14ac:dyDescent="0.25">
      <c r="A529" s="54">
        <v>3.35</v>
      </c>
      <c r="B529" s="75" t="s">
        <v>739</v>
      </c>
      <c r="C529" s="54" t="s">
        <v>740</v>
      </c>
      <c r="D529" s="55">
        <v>2</v>
      </c>
      <c r="E529" s="56"/>
      <c r="F529" s="57"/>
    </row>
    <row r="530" spans="1:6" ht="14.1" customHeight="1" x14ac:dyDescent="0.25">
      <c r="A530" s="54">
        <v>3.36</v>
      </c>
      <c r="B530" s="75" t="s">
        <v>741</v>
      </c>
      <c r="C530" s="54" t="s">
        <v>740</v>
      </c>
      <c r="D530" s="55">
        <f>+D529</f>
        <v>2</v>
      </c>
      <c r="E530" s="56"/>
      <c r="F530" s="57"/>
    </row>
    <row r="531" spans="1:6" ht="14.1" customHeight="1" x14ac:dyDescent="0.25">
      <c r="A531" s="54"/>
      <c r="B531" s="75"/>
      <c r="C531" s="54"/>
      <c r="D531" s="55"/>
      <c r="E531" s="56"/>
      <c r="F531" s="57"/>
    </row>
    <row r="532" spans="1:6" ht="14.1" customHeight="1" x14ac:dyDescent="0.25">
      <c r="A532" s="307"/>
      <c r="B532" s="296" t="s">
        <v>826</v>
      </c>
      <c r="C532" s="54"/>
      <c r="D532" s="55"/>
      <c r="E532" s="56"/>
      <c r="F532" s="57"/>
    </row>
    <row r="533" spans="1:6" ht="56.1" customHeight="1" x14ac:dyDescent="0.25">
      <c r="A533" s="54"/>
      <c r="B533" s="73" t="s">
        <v>827</v>
      </c>
      <c r="C533" s="54"/>
      <c r="D533" s="55"/>
      <c r="E533" s="56"/>
      <c r="F533" s="57"/>
    </row>
    <row r="534" spans="1:6" ht="6" customHeight="1" x14ac:dyDescent="0.25">
      <c r="A534" s="54"/>
      <c r="B534" s="73"/>
      <c r="C534" s="54"/>
      <c r="D534" s="55"/>
      <c r="E534" s="56"/>
      <c r="F534" s="57"/>
    </row>
    <row r="535" spans="1:6" ht="14.1" customHeight="1" x14ac:dyDescent="0.25">
      <c r="A535" s="54"/>
      <c r="B535" s="73" t="s">
        <v>828</v>
      </c>
      <c r="C535" s="54"/>
      <c r="D535" s="55"/>
      <c r="E535" s="56"/>
      <c r="F535" s="57"/>
    </row>
    <row r="536" spans="1:6" ht="14.1" customHeight="1" x14ac:dyDescent="0.25">
      <c r="A536" s="54">
        <v>3.37</v>
      </c>
      <c r="B536" s="75" t="s">
        <v>739</v>
      </c>
      <c r="C536" s="54" t="s">
        <v>740</v>
      </c>
      <c r="D536" s="55">
        <v>3</v>
      </c>
      <c r="E536" s="56"/>
      <c r="F536" s="57"/>
    </row>
    <row r="537" spans="1:6" ht="14.1" customHeight="1" x14ac:dyDescent="0.25">
      <c r="A537" s="54">
        <v>3.38</v>
      </c>
      <c r="B537" s="75" t="s">
        <v>741</v>
      </c>
      <c r="C537" s="54" t="s">
        <v>740</v>
      </c>
      <c r="D537" s="55">
        <f>SUM(D536)</f>
        <v>3</v>
      </c>
      <c r="E537" s="56"/>
      <c r="F537" s="57"/>
    </row>
    <row r="538" spans="1:6" ht="6" customHeight="1" x14ac:dyDescent="0.25">
      <c r="A538" s="54"/>
      <c r="B538" s="73"/>
      <c r="C538" s="54"/>
      <c r="D538" s="55"/>
      <c r="E538" s="56"/>
      <c r="F538" s="57"/>
    </row>
    <row r="539" spans="1:6" s="321" customFormat="1" ht="14.25" x14ac:dyDescent="0.25">
      <c r="A539" s="54"/>
      <c r="B539" s="73" t="s">
        <v>829</v>
      </c>
      <c r="C539" s="54"/>
      <c r="D539" s="55"/>
      <c r="E539" s="56"/>
      <c r="F539" s="57"/>
    </row>
    <row r="540" spans="1:6" ht="14.1" customHeight="1" x14ac:dyDescent="0.25">
      <c r="A540" s="54">
        <v>3.39</v>
      </c>
      <c r="B540" s="75" t="s">
        <v>739</v>
      </c>
      <c r="C540" s="54" t="s">
        <v>740</v>
      </c>
      <c r="D540" s="55">
        <v>0</v>
      </c>
      <c r="E540" s="56"/>
      <c r="F540" s="57" t="s">
        <v>81</v>
      </c>
    </row>
    <row r="541" spans="1:6" ht="14.1" customHeight="1" x14ac:dyDescent="0.25">
      <c r="A541" s="303">
        <v>3.4</v>
      </c>
      <c r="B541" s="75" t="s">
        <v>741</v>
      </c>
      <c r="C541" s="54" t="s">
        <v>740</v>
      </c>
      <c r="D541" s="55">
        <f>SUM(D540)</f>
        <v>0</v>
      </c>
      <c r="E541" s="56"/>
      <c r="F541" s="57" t="s">
        <v>81</v>
      </c>
    </row>
    <row r="542" spans="1:6" ht="6" customHeight="1" x14ac:dyDescent="0.25">
      <c r="A542" s="54"/>
      <c r="B542" s="73"/>
      <c r="C542" s="54"/>
      <c r="D542" s="55"/>
      <c r="E542" s="56"/>
      <c r="F542" s="57"/>
    </row>
    <row r="543" spans="1:6" s="321" customFormat="1" ht="14.25" x14ac:dyDescent="0.25">
      <c r="A543" s="54"/>
      <c r="B543" s="73" t="s">
        <v>830</v>
      </c>
      <c r="C543" s="54"/>
      <c r="D543" s="55"/>
      <c r="E543" s="56"/>
      <c r="F543" s="57"/>
    </row>
    <row r="544" spans="1:6" ht="14.1" customHeight="1" x14ac:dyDescent="0.25">
      <c r="A544" s="54">
        <v>3.41</v>
      </c>
      <c r="B544" s="75" t="s">
        <v>739</v>
      </c>
      <c r="C544" s="54" t="s">
        <v>740</v>
      </c>
      <c r="D544" s="55">
        <v>0</v>
      </c>
      <c r="E544" s="56"/>
      <c r="F544" s="57" t="s">
        <v>81</v>
      </c>
    </row>
    <row r="545" spans="1:6" ht="14.1" customHeight="1" x14ac:dyDescent="0.25">
      <c r="A545" s="54">
        <v>3.42</v>
      </c>
      <c r="B545" s="75" t="s">
        <v>741</v>
      </c>
      <c r="C545" s="54" t="s">
        <v>740</v>
      </c>
      <c r="D545" s="55">
        <f>SUM(D544)</f>
        <v>0</v>
      </c>
      <c r="E545" s="56"/>
      <c r="F545" s="57" t="s">
        <v>81</v>
      </c>
    </row>
    <row r="546" spans="1:6" ht="6" customHeight="1" x14ac:dyDescent="0.25">
      <c r="A546" s="54"/>
      <c r="B546" s="75"/>
      <c r="C546" s="54"/>
      <c r="D546" s="55"/>
      <c r="E546" s="56"/>
      <c r="F546" s="57"/>
    </row>
    <row r="547" spans="1:6" s="321" customFormat="1" ht="14.25" x14ac:dyDescent="0.25">
      <c r="A547" s="78"/>
      <c r="B547" s="296" t="s">
        <v>831</v>
      </c>
      <c r="C547" s="54"/>
      <c r="D547" s="55"/>
      <c r="E547" s="56"/>
      <c r="F547" s="57"/>
    </row>
    <row r="548" spans="1:6" ht="42" customHeight="1" x14ac:dyDescent="0.25">
      <c r="A548" s="54"/>
      <c r="B548" s="73" t="s">
        <v>832</v>
      </c>
      <c r="C548" s="54"/>
      <c r="D548" s="55"/>
      <c r="E548" s="56"/>
      <c r="F548" s="57"/>
    </row>
    <row r="549" spans="1:6" ht="14.1" customHeight="1" x14ac:dyDescent="0.25">
      <c r="A549" s="54"/>
      <c r="B549" s="73"/>
      <c r="C549" s="54"/>
      <c r="D549" s="55"/>
      <c r="E549" s="56"/>
      <c r="F549" s="57"/>
    </row>
    <row r="550" spans="1:6" ht="14.1" customHeight="1" x14ac:dyDescent="0.25">
      <c r="A550" s="54"/>
      <c r="B550" s="73" t="s">
        <v>833</v>
      </c>
      <c r="C550" s="54"/>
      <c r="D550" s="58"/>
      <c r="E550" s="56"/>
      <c r="F550" s="57"/>
    </row>
    <row r="551" spans="1:6" s="321" customFormat="1" ht="14.25" x14ac:dyDescent="0.25">
      <c r="A551" s="54">
        <v>3.43</v>
      </c>
      <c r="B551" s="75" t="s">
        <v>739</v>
      </c>
      <c r="C551" s="54" t="s">
        <v>740</v>
      </c>
      <c r="D551" s="55">
        <v>2</v>
      </c>
      <c r="E551" s="56"/>
      <c r="F551" s="57"/>
    </row>
    <row r="552" spans="1:6" ht="14.1" customHeight="1" x14ac:dyDescent="0.25">
      <c r="A552" s="62">
        <v>3.45</v>
      </c>
      <c r="B552" s="75" t="s">
        <v>741</v>
      </c>
      <c r="C552" s="54" t="s">
        <v>740</v>
      </c>
      <c r="D552" s="55">
        <f>SUM(D551)</f>
        <v>2</v>
      </c>
      <c r="E552" s="56"/>
      <c r="F552" s="57"/>
    </row>
    <row r="553" spans="1:6" ht="14.1" customHeight="1" x14ac:dyDescent="0.25">
      <c r="A553" s="54"/>
      <c r="B553" s="73"/>
      <c r="C553" s="54"/>
      <c r="D553" s="55"/>
      <c r="E553" s="56"/>
      <c r="F553" s="57"/>
    </row>
    <row r="554" spans="1:6" ht="14.1" customHeight="1" x14ac:dyDescent="0.25">
      <c r="A554" s="54"/>
      <c r="B554" s="73"/>
      <c r="C554" s="54"/>
      <c r="D554" s="55"/>
      <c r="E554" s="56"/>
      <c r="F554" s="57"/>
    </row>
    <row r="555" spans="1:6" ht="14.1" customHeight="1" x14ac:dyDescent="0.25">
      <c r="A555" s="54"/>
      <c r="B555" s="73"/>
      <c r="C555" s="54"/>
      <c r="D555" s="55"/>
      <c r="E555" s="56"/>
      <c r="F555" s="57"/>
    </row>
    <row r="556" spans="1:6" ht="9.75" customHeight="1" x14ac:dyDescent="0.25">
      <c r="A556" s="54"/>
      <c r="B556" s="73"/>
      <c r="C556" s="54"/>
      <c r="D556" s="55"/>
      <c r="E556" s="56"/>
      <c r="F556" s="57"/>
    </row>
    <row r="557" spans="1:6" ht="14.1" customHeight="1" x14ac:dyDescent="0.25">
      <c r="A557" s="54"/>
      <c r="B557" s="73"/>
      <c r="C557" s="54"/>
      <c r="D557" s="55"/>
      <c r="E557" s="56"/>
      <c r="F557" s="57"/>
    </row>
    <row r="558" spans="1:6" ht="14.1" customHeight="1" x14ac:dyDescent="0.25">
      <c r="A558" s="54"/>
      <c r="B558" s="73"/>
      <c r="C558" s="54"/>
      <c r="D558" s="55"/>
      <c r="E558" s="56"/>
      <c r="F558" s="57"/>
    </row>
    <row r="559" spans="1:6" ht="14.1" customHeight="1" x14ac:dyDescent="0.25">
      <c r="A559" s="54"/>
      <c r="B559" s="73"/>
      <c r="C559" s="54"/>
      <c r="D559" s="55"/>
      <c r="E559" s="56"/>
      <c r="F559" s="57"/>
    </row>
    <row r="560" spans="1:6" ht="14.1" customHeight="1" x14ac:dyDescent="0.25">
      <c r="A560" s="556" t="s">
        <v>750</v>
      </c>
      <c r="B560" s="556"/>
      <c r="C560" s="556"/>
      <c r="D560" s="556"/>
      <c r="E560" s="556"/>
      <c r="F560" s="59"/>
    </row>
    <row r="561" spans="1:6" ht="11.25" customHeight="1" x14ac:dyDescent="0.25">
      <c r="A561" s="552" t="s">
        <v>127</v>
      </c>
      <c r="B561" s="553" t="s">
        <v>729</v>
      </c>
      <c r="C561" s="552" t="s">
        <v>730</v>
      </c>
      <c r="D561" s="554" t="s">
        <v>731</v>
      </c>
      <c r="E561" s="555" t="s">
        <v>732</v>
      </c>
      <c r="F561" s="550" t="s">
        <v>733</v>
      </c>
    </row>
    <row r="562" spans="1:6" ht="11.25" customHeight="1" x14ac:dyDescent="0.25">
      <c r="A562" s="552"/>
      <c r="B562" s="553"/>
      <c r="C562" s="552"/>
      <c r="D562" s="554"/>
      <c r="E562" s="555"/>
      <c r="F562" s="550"/>
    </row>
    <row r="563" spans="1:6" ht="14.1" customHeight="1" x14ac:dyDescent="0.25">
      <c r="A563" s="556" t="s">
        <v>751</v>
      </c>
      <c r="B563" s="556"/>
      <c r="C563" s="556"/>
      <c r="D563" s="556"/>
      <c r="E563" s="556"/>
      <c r="F563" s="59"/>
    </row>
    <row r="564" spans="1:6" ht="15" customHeight="1" x14ac:dyDescent="0.25">
      <c r="A564" s="54"/>
      <c r="B564" s="73"/>
      <c r="C564" s="54"/>
      <c r="D564" s="55"/>
      <c r="E564" s="56"/>
      <c r="F564" s="57"/>
    </row>
    <row r="565" spans="1:6" ht="14.1" customHeight="1" x14ac:dyDescent="0.25">
      <c r="A565" s="78"/>
      <c r="B565" s="296" t="s">
        <v>834</v>
      </c>
      <c r="C565" s="54"/>
      <c r="D565" s="55"/>
      <c r="E565" s="56"/>
      <c r="F565" s="57"/>
    </row>
    <row r="566" spans="1:6" ht="70.150000000000006" customHeight="1" x14ac:dyDescent="0.25">
      <c r="A566" s="54"/>
      <c r="B566" s="73" t="s">
        <v>835</v>
      </c>
      <c r="C566" s="54"/>
      <c r="D566" s="55"/>
      <c r="E566" s="56"/>
      <c r="F566" s="57"/>
    </row>
    <row r="567" spans="1:6" ht="42" customHeight="1" x14ac:dyDescent="0.25">
      <c r="A567" s="54"/>
      <c r="B567" s="297" t="s">
        <v>836</v>
      </c>
      <c r="C567" s="54"/>
      <c r="D567" s="55"/>
      <c r="E567" s="56"/>
      <c r="F567" s="57"/>
    </row>
    <row r="568" spans="1:6" ht="14.1" customHeight="1" x14ac:dyDescent="0.25">
      <c r="A568" s="54"/>
      <c r="B568" s="73"/>
      <c r="C568" s="54"/>
      <c r="D568" s="55"/>
      <c r="E568" s="56"/>
      <c r="F568" s="57"/>
    </row>
    <row r="569" spans="1:6" ht="28.15" customHeight="1" x14ac:dyDescent="0.25">
      <c r="A569" s="316"/>
      <c r="B569" s="300" t="s">
        <v>837</v>
      </c>
      <c r="C569" s="317"/>
      <c r="D569" s="318"/>
      <c r="E569" s="319"/>
      <c r="F569" s="320"/>
    </row>
    <row r="570" spans="1:6" ht="14.1" customHeight="1" x14ac:dyDescent="0.25">
      <c r="A570" s="54">
        <v>3.46</v>
      </c>
      <c r="B570" s="75" t="s">
        <v>739</v>
      </c>
      <c r="C570" s="54" t="s">
        <v>740</v>
      </c>
      <c r="D570" s="55">
        <v>30</v>
      </c>
      <c r="E570" s="56"/>
      <c r="F570" s="57" t="s">
        <v>81</v>
      </c>
    </row>
    <row r="571" spans="1:6" ht="14.1" customHeight="1" x14ac:dyDescent="0.25">
      <c r="A571" s="54">
        <v>3.47</v>
      </c>
      <c r="B571" s="75" t="s">
        <v>741</v>
      </c>
      <c r="C571" s="54" t="s">
        <v>740</v>
      </c>
      <c r="D571" s="55">
        <f>SUM(D570)</f>
        <v>30</v>
      </c>
      <c r="E571" s="56"/>
      <c r="F571" s="57" t="s">
        <v>81</v>
      </c>
    </row>
    <row r="572" spans="1:6" ht="6" customHeight="1" x14ac:dyDescent="0.25">
      <c r="A572" s="54"/>
      <c r="B572" s="73"/>
      <c r="C572" s="54"/>
      <c r="D572" s="55"/>
      <c r="E572" s="56"/>
      <c r="F572" s="57"/>
    </row>
    <row r="573" spans="1:6" ht="25.5" x14ac:dyDescent="0.25">
      <c r="A573" s="316"/>
      <c r="B573" s="300" t="s">
        <v>838</v>
      </c>
      <c r="C573" s="317"/>
      <c r="D573" s="318"/>
      <c r="E573" s="319"/>
      <c r="F573" s="320"/>
    </row>
    <row r="574" spans="1:6" ht="14.1" customHeight="1" x14ac:dyDescent="0.25">
      <c r="A574" s="54">
        <v>3.48</v>
      </c>
      <c r="B574" s="75" t="s">
        <v>739</v>
      </c>
      <c r="C574" s="54" t="s">
        <v>740</v>
      </c>
      <c r="D574" s="55">
        <v>1</v>
      </c>
      <c r="E574" s="56"/>
      <c r="F574" s="57"/>
    </row>
    <row r="575" spans="1:6" ht="14.1" customHeight="1" x14ac:dyDescent="0.25">
      <c r="A575" s="54">
        <v>3.49</v>
      </c>
      <c r="B575" s="75" t="s">
        <v>741</v>
      </c>
      <c r="C575" s="54" t="s">
        <v>740</v>
      </c>
      <c r="D575" s="55">
        <f>SUM(D574)</f>
        <v>1</v>
      </c>
      <c r="E575" s="56"/>
      <c r="F575" s="57"/>
    </row>
    <row r="576" spans="1:6" ht="14.1" customHeight="1" x14ac:dyDescent="0.25">
      <c r="A576" s="54"/>
      <c r="B576" s="73"/>
      <c r="C576" s="54"/>
      <c r="D576" s="55"/>
      <c r="E576" s="56"/>
      <c r="F576" s="57"/>
    </row>
    <row r="577" spans="1:6" ht="28.15" customHeight="1" x14ac:dyDescent="0.25">
      <c r="A577" s="316"/>
      <c r="B577" s="300" t="s">
        <v>839</v>
      </c>
      <c r="C577" s="317"/>
      <c r="D577" s="318"/>
      <c r="E577" s="319"/>
      <c r="F577" s="320"/>
    </row>
    <row r="578" spans="1:6" ht="14.1" customHeight="1" x14ac:dyDescent="0.25">
      <c r="A578" s="303">
        <v>3.5</v>
      </c>
      <c r="B578" s="75" t="s">
        <v>739</v>
      </c>
      <c r="C578" s="54" t="s">
        <v>740</v>
      </c>
      <c r="D578" s="55">
        <v>7</v>
      </c>
      <c r="E578" s="56"/>
      <c r="F578" s="57"/>
    </row>
    <row r="579" spans="1:6" ht="14.1" customHeight="1" x14ac:dyDescent="0.25">
      <c r="A579" s="54">
        <v>3.51</v>
      </c>
      <c r="B579" s="75" t="s">
        <v>741</v>
      </c>
      <c r="C579" s="54" t="s">
        <v>740</v>
      </c>
      <c r="D579" s="55">
        <f>+D578</f>
        <v>7</v>
      </c>
      <c r="E579" s="56"/>
      <c r="F579" s="57"/>
    </row>
    <row r="580" spans="1:6" ht="11.25" customHeight="1" x14ac:dyDescent="0.25">
      <c r="A580" s="54"/>
      <c r="B580" s="73"/>
      <c r="C580" s="54"/>
      <c r="D580" s="55"/>
      <c r="E580" s="56"/>
      <c r="F580" s="57"/>
    </row>
    <row r="581" spans="1:6" ht="28.15" customHeight="1" x14ac:dyDescent="0.25">
      <c r="A581" s="316"/>
      <c r="B581" s="300" t="s">
        <v>846</v>
      </c>
      <c r="C581" s="317"/>
      <c r="D581" s="318"/>
      <c r="E581" s="319"/>
      <c r="F581" s="320"/>
    </row>
    <row r="582" spans="1:6" ht="11.25" customHeight="1" x14ac:dyDescent="0.25">
      <c r="A582" s="303">
        <v>3.5</v>
      </c>
      <c r="B582" s="75" t="s">
        <v>739</v>
      </c>
      <c r="C582" s="54" t="s">
        <v>740</v>
      </c>
      <c r="D582" s="55">
        <v>7</v>
      </c>
      <c r="E582" s="56"/>
      <c r="F582" s="57"/>
    </row>
    <row r="583" spans="1:6" ht="11.25" customHeight="1" x14ac:dyDescent="0.25">
      <c r="A583" s="54">
        <v>3.51</v>
      </c>
      <c r="B583" s="75" t="s">
        <v>741</v>
      </c>
      <c r="C583" s="54" t="s">
        <v>740</v>
      </c>
      <c r="D583" s="55">
        <f>+D582</f>
        <v>7</v>
      </c>
      <c r="E583" s="56"/>
      <c r="F583" s="57"/>
    </row>
    <row r="584" spans="1:6" ht="11.25" customHeight="1" x14ac:dyDescent="0.25">
      <c r="A584" s="322"/>
      <c r="B584" s="73"/>
      <c r="C584" s="80"/>
      <c r="D584" s="55"/>
      <c r="E584" s="81"/>
      <c r="F584" s="57"/>
    </row>
    <row r="585" spans="1:6" ht="28.15" customHeight="1" x14ac:dyDescent="0.25">
      <c r="A585" s="316"/>
      <c r="B585" s="300" t="s">
        <v>840</v>
      </c>
      <c r="C585" s="317"/>
      <c r="D585" s="318"/>
      <c r="E585" s="319"/>
      <c r="F585" s="320"/>
    </row>
    <row r="586" spans="1:6" ht="14.1" customHeight="1" x14ac:dyDescent="0.25">
      <c r="A586" s="54">
        <v>3.52</v>
      </c>
      <c r="B586" s="75" t="s">
        <v>739</v>
      </c>
      <c r="C586" s="54" t="s">
        <v>740</v>
      </c>
      <c r="D586" s="55">
        <v>0</v>
      </c>
      <c r="E586" s="56"/>
      <c r="F586" s="57"/>
    </row>
    <row r="587" spans="1:6" ht="14.1" customHeight="1" x14ac:dyDescent="0.25">
      <c r="A587" s="54">
        <v>3.53</v>
      </c>
      <c r="B587" s="75" t="s">
        <v>741</v>
      </c>
      <c r="C587" s="54" t="s">
        <v>740</v>
      </c>
      <c r="D587" s="55">
        <f>SUM(D586)</f>
        <v>0</v>
      </c>
      <c r="E587" s="56"/>
      <c r="F587" s="57"/>
    </row>
    <row r="588" spans="1:6" ht="14.1" customHeight="1" x14ac:dyDescent="0.25">
      <c r="A588" s="54"/>
      <c r="B588" s="73"/>
      <c r="C588" s="54"/>
      <c r="D588" s="55"/>
      <c r="E588" s="56"/>
      <c r="F588" s="57"/>
    </row>
    <row r="589" spans="1:6" ht="28.15" customHeight="1" x14ac:dyDescent="0.25">
      <c r="A589" s="316"/>
      <c r="B589" s="300" t="s">
        <v>841</v>
      </c>
      <c r="C589" s="317"/>
      <c r="D589" s="318"/>
      <c r="E589" s="319"/>
      <c r="F589" s="320"/>
    </row>
    <row r="590" spans="1:6" ht="14.1" customHeight="1" x14ac:dyDescent="0.25">
      <c r="A590" s="54">
        <v>3.55</v>
      </c>
      <c r="B590" s="75" t="s">
        <v>739</v>
      </c>
      <c r="C590" s="54" t="s">
        <v>740</v>
      </c>
      <c r="D590" s="55">
        <v>13</v>
      </c>
      <c r="E590" s="56"/>
      <c r="F590" s="57"/>
    </row>
    <row r="591" spans="1:6" ht="14.1" customHeight="1" x14ac:dyDescent="0.25">
      <c r="A591" s="54">
        <v>3.56</v>
      </c>
      <c r="B591" s="75" t="s">
        <v>741</v>
      </c>
      <c r="C591" s="54" t="s">
        <v>740</v>
      </c>
      <c r="D591" s="55">
        <f>SUM(D590)</f>
        <v>13</v>
      </c>
      <c r="E591" s="56"/>
      <c r="F591" s="57"/>
    </row>
    <row r="592" spans="1:6" ht="14.1" customHeight="1" x14ac:dyDescent="0.25">
      <c r="A592" s="54"/>
      <c r="B592" s="75"/>
      <c r="C592" s="54"/>
      <c r="D592" s="55"/>
      <c r="E592" s="56"/>
      <c r="F592" s="57"/>
    </row>
    <row r="593" spans="1:6" ht="14.1" customHeight="1" x14ac:dyDescent="0.25">
      <c r="A593" s="312"/>
      <c r="B593" s="296" t="s">
        <v>843</v>
      </c>
      <c r="C593" s="54"/>
      <c r="D593" s="55"/>
      <c r="E593" s="56"/>
      <c r="F593" s="57"/>
    </row>
    <row r="594" spans="1:6" ht="28.15" customHeight="1" x14ac:dyDescent="0.25">
      <c r="A594" s="62">
        <v>3.6</v>
      </c>
      <c r="B594" s="87" t="s">
        <v>844</v>
      </c>
      <c r="C594" s="54" t="s">
        <v>127</v>
      </c>
      <c r="D594" s="55"/>
      <c r="E594" s="56"/>
      <c r="F594" s="57"/>
    </row>
    <row r="595" spans="1:6" ht="14.1" customHeight="1" x14ac:dyDescent="0.25">
      <c r="A595" s="54">
        <v>3.61</v>
      </c>
      <c r="B595" s="75" t="s">
        <v>739</v>
      </c>
      <c r="C595" s="54" t="s">
        <v>740</v>
      </c>
      <c r="D595" s="55">
        <v>10</v>
      </c>
      <c r="E595" s="56"/>
      <c r="F595" s="57"/>
    </row>
    <row r="596" spans="1:6" ht="14.1" customHeight="1" x14ac:dyDescent="0.25">
      <c r="A596" s="62">
        <v>3.62</v>
      </c>
      <c r="B596" s="75" t="s">
        <v>741</v>
      </c>
      <c r="C596" s="54" t="s">
        <v>740</v>
      </c>
      <c r="D596" s="55">
        <f>+D595</f>
        <v>10</v>
      </c>
      <c r="E596" s="56"/>
      <c r="F596" s="57"/>
    </row>
    <row r="597" spans="1:6" ht="6" customHeight="1" x14ac:dyDescent="0.25">
      <c r="A597" s="54"/>
      <c r="B597" s="75"/>
      <c r="C597" s="54"/>
      <c r="D597" s="55"/>
      <c r="E597" s="56"/>
      <c r="F597" s="57"/>
    </row>
    <row r="598" spans="1:6" ht="14.1" customHeight="1" x14ac:dyDescent="0.25">
      <c r="A598" s="54"/>
      <c r="B598" s="75"/>
      <c r="C598" s="54"/>
      <c r="D598" s="55"/>
      <c r="E598" s="56"/>
      <c r="F598" s="57"/>
    </row>
    <row r="599" spans="1:6" ht="14.1" customHeight="1" x14ac:dyDescent="0.25">
      <c r="A599" s="312"/>
      <c r="B599" s="296" t="s">
        <v>799</v>
      </c>
      <c r="C599" s="54"/>
      <c r="D599" s="55"/>
      <c r="E599" s="56"/>
      <c r="F599" s="57"/>
    </row>
    <row r="600" spans="1:6" ht="24.4" customHeight="1" x14ac:dyDescent="0.25">
      <c r="A600" s="74">
        <v>3.63</v>
      </c>
      <c r="B600" s="87" t="s">
        <v>800</v>
      </c>
      <c r="C600" s="54" t="s">
        <v>127</v>
      </c>
      <c r="D600" s="55">
        <v>1</v>
      </c>
      <c r="E600" s="56"/>
      <c r="F600" s="57"/>
    </row>
    <row r="601" spans="1:6" ht="14.1" customHeight="1" x14ac:dyDescent="0.25">
      <c r="A601" s="54"/>
      <c r="B601" s="75"/>
      <c r="C601" s="54"/>
      <c r="D601" s="55"/>
      <c r="E601" s="56"/>
      <c r="F601" s="57"/>
    </row>
    <row r="602" spans="1:6" ht="14.1" customHeight="1" x14ac:dyDescent="0.25">
      <c r="A602" s="54"/>
      <c r="B602" s="75"/>
      <c r="C602" s="54"/>
      <c r="D602" s="55"/>
      <c r="E602" s="56"/>
      <c r="F602" s="57"/>
    </row>
    <row r="603" spans="1:6" ht="14.1" customHeight="1" x14ac:dyDescent="0.25">
      <c r="A603" s="54"/>
      <c r="B603" s="75"/>
      <c r="C603" s="54"/>
      <c r="D603" s="55"/>
      <c r="E603" s="56"/>
      <c r="F603" s="57"/>
    </row>
    <row r="604" spans="1:6" ht="14.1" customHeight="1" x14ac:dyDescent="0.25">
      <c r="A604" s="54"/>
      <c r="B604" s="75"/>
      <c r="C604" s="54"/>
      <c r="D604" s="55"/>
      <c r="E604" s="56"/>
      <c r="F604" s="57"/>
    </row>
    <row r="605" spans="1:6" ht="14.1" customHeight="1" x14ac:dyDescent="0.25">
      <c r="A605" s="54"/>
      <c r="B605" s="73"/>
      <c r="C605" s="54"/>
      <c r="D605" s="55"/>
      <c r="E605" s="56"/>
      <c r="F605" s="57"/>
    </row>
    <row r="606" spans="1:6" ht="14.1" customHeight="1" x14ac:dyDescent="0.25">
      <c r="A606" s="543" t="s">
        <v>847</v>
      </c>
      <c r="B606" s="544"/>
      <c r="C606" s="544"/>
      <c r="D606" s="544"/>
      <c r="E606" s="551"/>
      <c r="F606" s="59"/>
    </row>
    <row r="607" spans="1:6" ht="11.25" customHeight="1" x14ac:dyDescent="0.25">
      <c r="A607" s="552" t="s">
        <v>127</v>
      </c>
      <c r="B607" s="553" t="s">
        <v>729</v>
      </c>
      <c r="C607" s="552" t="s">
        <v>730</v>
      </c>
      <c r="D607" s="554" t="s">
        <v>731</v>
      </c>
      <c r="E607" s="555" t="s">
        <v>732</v>
      </c>
      <c r="F607" s="550" t="s">
        <v>733</v>
      </c>
    </row>
    <row r="608" spans="1:6" ht="11.25" x14ac:dyDescent="0.25">
      <c r="A608" s="552"/>
      <c r="B608" s="553"/>
      <c r="C608" s="552"/>
      <c r="D608" s="554"/>
      <c r="E608" s="555"/>
      <c r="F608" s="550"/>
    </row>
    <row r="609" spans="1:6" ht="12.75" customHeight="1" x14ac:dyDescent="0.25">
      <c r="A609" s="76"/>
      <c r="B609" s="76"/>
      <c r="C609" s="76"/>
      <c r="D609" s="76"/>
      <c r="E609" s="76"/>
      <c r="F609" s="77"/>
    </row>
    <row r="610" spans="1:6" s="326" customFormat="1" ht="15.75" customHeight="1" x14ac:dyDescent="0.25">
      <c r="A610" s="323"/>
      <c r="B610" s="324" t="s">
        <v>848</v>
      </c>
      <c r="C610" s="88"/>
      <c r="D610" s="83"/>
      <c r="E610" s="90"/>
      <c r="F610" s="325"/>
    </row>
    <row r="611" spans="1:6" s="326" customFormat="1" ht="13.5" customHeight="1" x14ac:dyDescent="0.25">
      <c r="A611" s="82"/>
      <c r="B611" s="327"/>
      <c r="C611" s="54"/>
      <c r="D611" s="83"/>
      <c r="E611" s="84"/>
      <c r="F611" s="85"/>
    </row>
    <row r="612" spans="1:6" s="326" customFormat="1" ht="13.5" customHeight="1" x14ac:dyDescent="0.25">
      <c r="A612" s="86"/>
      <c r="B612" s="328" t="s">
        <v>849</v>
      </c>
      <c r="C612" s="54"/>
      <c r="D612" s="83"/>
      <c r="E612" s="84"/>
      <c r="F612" s="85"/>
    </row>
    <row r="613" spans="1:6" ht="6" customHeight="1" x14ac:dyDescent="0.25">
      <c r="A613" s="54"/>
      <c r="B613" s="73"/>
      <c r="C613" s="54"/>
      <c r="D613" s="55"/>
      <c r="E613" s="84"/>
      <c r="F613" s="57"/>
    </row>
    <row r="614" spans="1:6" s="326" customFormat="1" ht="38.1" customHeight="1" x14ac:dyDescent="0.25">
      <c r="A614" s="86">
        <v>4.0999999999999996</v>
      </c>
      <c r="B614" s="87" t="s">
        <v>850</v>
      </c>
      <c r="C614" s="54" t="s">
        <v>27</v>
      </c>
      <c r="D614" s="83">
        <v>1</v>
      </c>
      <c r="E614" s="84">
        <v>35000</v>
      </c>
      <c r="F614" s="57">
        <f>D614*E614</f>
        <v>35000</v>
      </c>
    </row>
    <row r="615" spans="1:6" s="326" customFormat="1" ht="13.5" customHeight="1" x14ac:dyDescent="0.25">
      <c r="A615" s="86"/>
      <c r="B615" s="327"/>
      <c r="C615" s="54"/>
      <c r="D615" s="83"/>
      <c r="E615" s="84"/>
      <c r="F615" s="85"/>
    </row>
    <row r="616" spans="1:6" s="326" customFormat="1" ht="13.5" customHeight="1" x14ac:dyDescent="0.25">
      <c r="A616" s="86"/>
      <c r="B616" s="328" t="s">
        <v>851</v>
      </c>
      <c r="C616" s="54"/>
      <c r="D616" s="83"/>
      <c r="E616" s="84"/>
      <c r="F616" s="85"/>
    </row>
    <row r="617" spans="1:6" ht="6" customHeight="1" x14ac:dyDescent="0.25">
      <c r="A617" s="54"/>
      <c r="B617" s="73"/>
      <c r="C617" s="54"/>
      <c r="D617" s="55"/>
      <c r="E617" s="84"/>
      <c r="F617" s="57"/>
    </row>
    <row r="618" spans="1:6" s="326" customFormat="1" ht="41.1" customHeight="1" x14ac:dyDescent="0.25">
      <c r="A618" s="86">
        <v>4.2</v>
      </c>
      <c r="B618" s="87" t="s">
        <v>852</v>
      </c>
      <c r="C618" s="54" t="s">
        <v>27</v>
      </c>
      <c r="D618" s="83">
        <v>1</v>
      </c>
      <c r="E618" s="84">
        <v>60000</v>
      </c>
      <c r="F618" s="57">
        <f>D618*E618</f>
        <v>60000</v>
      </c>
    </row>
    <row r="619" spans="1:6" s="326" customFormat="1" ht="13.5" customHeight="1" x14ac:dyDescent="0.25">
      <c r="A619" s="86"/>
      <c r="B619" s="327"/>
      <c r="C619" s="54"/>
      <c r="D619" s="83"/>
      <c r="E619" s="84"/>
      <c r="F619" s="85"/>
    </row>
    <row r="620" spans="1:6" ht="14.1" customHeight="1" x14ac:dyDescent="0.25">
      <c r="A620" s="86"/>
      <c r="B620" s="328" t="s">
        <v>851</v>
      </c>
      <c r="C620" s="54"/>
      <c r="D620" s="83"/>
      <c r="E620" s="84"/>
      <c r="F620" s="85"/>
    </row>
    <row r="621" spans="1:6" s="326" customFormat="1" ht="13.5" customHeight="1" x14ac:dyDescent="0.25">
      <c r="A621" s="54"/>
      <c r="B621" s="73"/>
      <c r="C621" s="54"/>
      <c r="D621" s="55"/>
      <c r="E621" s="84"/>
      <c r="F621" s="57"/>
    </row>
    <row r="622" spans="1:6" s="326" customFormat="1" ht="41.1" customHeight="1" x14ac:dyDescent="0.25">
      <c r="A622" s="86">
        <v>4.2</v>
      </c>
      <c r="B622" s="87" t="s">
        <v>853</v>
      </c>
      <c r="C622" s="54" t="s">
        <v>27</v>
      </c>
      <c r="D622" s="83">
        <v>1</v>
      </c>
      <c r="E622" s="84">
        <v>180000</v>
      </c>
      <c r="F622" s="57">
        <f>D622*E622</f>
        <v>180000</v>
      </c>
    </row>
    <row r="623" spans="1:6" s="326" customFormat="1" ht="13.5" customHeight="1" x14ac:dyDescent="0.25">
      <c r="A623" s="86"/>
      <c r="B623" s="327"/>
      <c r="C623" s="54"/>
      <c r="D623" s="83"/>
      <c r="E623" s="84"/>
      <c r="F623" s="85"/>
    </row>
    <row r="624" spans="1:6" s="326" customFormat="1" ht="13.5" customHeight="1" x14ac:dyDescent="0.25">
      <c r="A624" s="86"/>
      <c r="B624" s="327"/>
      <c r="C624" s="54"/>
      <c r="D624" s="83"/>
      <c r="E624" s="84"/>
      <c r="F624" s="85"/>
    </row>
    <row r="625" spans="1:6" s="326" customFormat="1" ht="13.5" customHeight="1" x14ac:dyDescent="0.25">
      <c r="A625" s="86"/>
      <c r="B625" s="327"/>
      <c r="C625" s="54"/>
      <c r="D625" s="83"/>
      <c r="E625" s="84"/>
      <c r="F625" s="85"/>
    </row>
    <row r="626" spans="1:6" s="326" customFormat="1" ht="13.5" customHeight="1" x14ac:dyDescent="0.25">
      <c r="A626" s="86"/>
      <c r="B626" s="327"/>
      <c r="C626" s="54"/>
      <c r="D626" s="83"/>
      <c r="E626" s="84"/>
      <c r="F626" s="85"/>
    </row>
    <row r="627" spans="1:6" s="326" customFormat="1" ht="13.5" customHeight="1" x14ac:dyDescent="0.25">
      <c r="A627" s="86"/>
      <c r="B627" s="327"/>
      <c r="C627" s="54"/>
      <c r="D627" s="83"/>
      <c r="E627" s="84"/>
      <c r="F627" s="85"/>
    </row>
    <row r="628" spans="1:6" s="326" customFormat="1" ht="13.5" customHeight="1" x14ac:dyDescent="0.25">
      <c r="A628" s="86"/>
      <c r="B628" s="327"/>
      <c r="C628" s="54"/>
      <c r="D628" s="83"/>
      <c r="E628" s="84"/>
      <c r="F628" s="85"/>
    </row>
    <row r="629" spans="1:6" s="326" customFormat="1" ht="13.5" customHeight="1" x14ac:dyDescent="0.25">
      <c r="A629" s="86"/>
      <c r="B629" s="327"/>
      <c r="C629" s="54"/>
      <c r="D629" s="83"/>
      <c r="E629" s="84"/>
      <c r="F629" s="85"/>
    </row>
    <row r="630" spans="1:6" s="326" customFormat="1" ht="13.5" customHeight="1" x14ac:dyDescent="0.25">
      <c r="A630" s="86"/>
      <c r="B630" s="327"/>
      <c r="C630" s="54"/>
      <c r="D630" s="83"/>
      <c r="E630" s="84"/>
      <c r="F630" s="85"/>
    </row>
    <row r="631" spans="1:6" s="326" customFormat="1" ht="13.5" customHeight="1" x14ac:dyDescent="0.25">
      <c r="A631" s="86"/>
      <c r="B631" s="327"/>
      <c r="C631" s="54"/>
      <c r="D631" s="83"/>
      <c r="E631" s="84"/>
      <c r="F631" s="85"/>
    </row>
    <row r="632" spans="1:6" s="326" customFormat="1" ht="13.5" customHeight="1" x14ac:dyDescent="0.25">
      <c r="A632" s="86"/>
      <c r="B632" s="327"/>
      <c r="C632" s="54"/>
      <c r="D632" s="83"/>
      <c r="E632" s="84"/>
      <c r="F632" s="85"/>
    </row>
    <row r="633" spans="1:6" s="326" customFormat="1" ht="13.5" customHeight="1" x14ac:dyDescent="0.25">
      <c r="A633" s="86"/>
      <c r="B633" s="327"/>
      <c r="C633" s="54"/>
      <c r="D633" s="83"/>
      <c r="E633" s="84"/>
      <c r="F633" s="85"/>
    </row>
    <row r="634" spans="1:6" s="326" customFormat="1" ht="13.5" customHeight="1" x14ac:dyDescent="0.25">
      <c r="A634" s="86"/>
      <c r="B634" s="327"/>
      <c r="C634" s="54"/>
      <c r="D634" s="83"/>
      <c r="E634" s="84"/>
      <c r="F634" s="85"/>
    </row>
    <row r="635" spans="1:6" s="326" customFormat="1" ht="13.5" customHeight="1" x14ac:dyDescent="0.25">
      <c r="A635" s="86"/>
      <c r="B635" s="327"/>
      <c r="C635" s="54"/>
      <c r="D635" s="83"/>
      <c r="E635" s="84"/>
      <c r="F635" s="85"/>
    </row>
    <row r="636" spans="1:6" s="326" customFormat="1" ht="13.5" customHeight="1" x14ac:dyDescent="0.25">
      <c r="A636" s="86"/>
      <c r="B636" s="327"/>
      <c r="C636" s="54"/>
      <c r="D636" s="83"/>
      <c r="E636" s="84"/>
      <c r="F636" s="85"/>
    </row>
    <row r="637" spans="1:6" s="326" customFormat="1" ht="13.5" customHeight="1" x14ac:dyDescent="0.25">
      <c r="A637" s="86"/>
      <c r="B637" s="327"/>
      <c r="C637" s="54"/>
      <c r="D637" s="83"/>
      <c r="E637" s="84"/>
      <c r="F637" s="85"/>
    </row>
    <row r="638" spans="1:6" s="326" customFormat="1" ht="13.5" customHeight="1" x14ac:dyDescent="0.25">
      <c r="A638" s="82"/>
      <c r="B638" s="327"/>
      <c r="C638" s="54"/>
      <c r="D638" s="83"/>
      <c r="E638" s="84"/>
      <c r="F638" s="85"/>
    </row>
    <row r="639" spans="1:6" s="326" customFormat="1" ht="13.5" customHeight="1" x14ac:dyDescent="0.25">
      <c r="A639" s="82"/>
      <c r="B639" s="327"/>
      <c r="C639" s="54"/>
      <c r="D639" s="83"/>
      <c r="E639" s="84"/>
      <c r="F639" s="85"/>
    </row>
    <row r="640" spans="1:6" s="326" customFormat="1" ht="13.5" customHeight="1" x14ac:dyDescent="0.25">
      <c r="A640" s="82"/>
      <c r="B640" s="327"/>
      <c r="C640" s="54"/>
      <c r="D640" s="83"/>
      <c r="E640" s="84"/>
      <c r="F640" s="85"/>
    </row>
    <row r="641" spans="1:6" s="326" customFormat="1" ht="13.5" customHeight="1" x14ac:dyDescent="0.25">
      <c r="A641" s="82"/>
      <c r="B641" s="327"/>
      <c r="C641" s="54"/>
      <c r="D641" s="83"/>
      <c r="E641" s="84"/>
      <c r="F641" s="85"/>
    </row>
    <row r="642" spans="1:6" s="326" customFormat="1" ht="13.5" customHeight="1" x14ac:dyDescent="0.25">
      <c r="A642" s="82"/>
      <c r="B642" s="327"/>
      <c r="C642" s="54"/>
      <c r="D642" s="83"/>
      <c r="E642" s="84"/>
      <c r="F642" s="85"/>
    </row>
    <row r="643" spans="1:6" s="326" customFormat="1" ht="13.5" customHeight="1" x14ac:dyDescent="0.25">
      <c r="A643" s="82"/>
      <c r="B643" s="327"/>
      <c r="C643" s="54"/>
      <c r="D643" s="83"/>
      <c r="E643" s="84"/>
      <c r="F643" s="85"/>
    </row>
    <row r="644" spans="1:6" s="326" customFormat="1" ht="13.5" customHeight="1" x14ac:dyDescent="0.25">
      <c r="A644" s="82"/>
      <c r="B644" s="327"/>
      <c r="C644" s="54"/>
      <c r="D644" s="83"/>
      <c r="E644" s="84"/>
      <c r="F644" s="85"/>
    </row>
    <row r="645" spans="1:6" s="326" customFormat="1" ht="13.5" customHeight="1" x14ac:dyDescent="0.25">
      <c r="A645" s="82"/>
      <c r="B645" s="327"/>
      <c r="C645" s="54"/>
      <c r="D645" s="83"/>
      <c r="E645" s="84"/>
      <c r="F645" s="85"/>
    </row>
    <row r="646" spans="1:6" s="326" customFormat="1" ht="13.5" customHeight="1" x14ac:dyDescent="0.25">
      <c r="A646" s="82"/>
      <c r="B646" s="327"/>
      <c r="C646" s="54"/>
      <c r="D646" s="83"/>
      <c r="E646" s="84"/>
      <c r="F646" s="85"/>
    </row>
    <row r="647" spans="1:6" s="326" customFormat="1" ht="13.5" customHeight="1" x14ac:dyDescent="0.25">
      <c r="A647" s="82"/>
      <c r="B647" s="327"/>
      <c r="C647" s="54"/>
      <c r="D647" s="83"/>
      <c r="E647" s="84"/>
      <c r="F647" s="85"/>
    </row>
    <row r="648" spans="1:6" s="326" customFormat="1" ht="13.5" customHeight="1" x14ac:dyDescent="0.25">
      <c r="A648" s="82"/>
      <c r="B648" s="327"/>
      <c r="C648" s="54"/>
      <c r="D648" s="83"/>
      <c r="E648" s="84"/>
      <c r="F648" s="85"/>
    </row>
    <row r="649" spans="1:6" s="326" customFormat="1" ht="13.5" customHeight="1" x14ac:dyDescent="0.25">
      <c r="A649" s="82"/>
      <c r="B649" s="327"/>
      <c r="C649" s="54"/>
      <c r="D649" s="83"/>
      <c r="E649" s="84"/>
      <c r="F649" s="85"/>
    </row>
    <row r="650" spans="1:6" ht="14.1" customHeight="1" x14ac:dyDescent="0.25">
      <c r="A650" s="54"/>
      <c r="B650" s="73"/>
      <c r="C650" s="54"/>
      <c r="D650" s="55"/>
      <c r="E650" s="56"/>
      <c r="F650" s="57"/>
    </row>
    <row r="651" spans="1:6" ht="14.1" customHeight="1" x14ac:dyDescent="0.25">
      <c r="A651" s="543" t="s">
        <v>847</v>
      </c>
      <c r="B651" s="544"/>
      <c r="C651" s="544"/>
      <c r="D651" s="544"/>
      <c r="E651" s="551"/>
      <c r="F651" s="59"/>
    </row>
    <row r="652" spans="1:6" ht="11.25" customHeight="1" x14ac:dyDescent="0.25">
      <c r="A652" s="552" t="s">
        <v>127</v>
      </c>
      <c r="B652" s="553" t="s">
        <v>729</v>
      </c>
      <c r="C652" s="552" t="s">
        <v>730</v>
      </c>
      <c r="D652" s="554" t="s">
        <v>731</v>
      </c>
      <c r="E652" s="555" t="s">
        <v>732</v>
      </c>
      <c r="F652" s="550" t="s">
        <v>733</v>
      </c>
    </row>
    <row r="653" spans="1:6" ht="11.25" x14ac:dyDescent="0.25">
      <c r="A653" s="552"/>
      <c r="B653" s="553"/>
      <c r="C653" s="552"/>
      <c r="D653" s="554"/>
      <c r="E653" s="555"/>
      <c r="F653" s="550"/>
    </row>
    <row r="654" spans="1:6" ht="14.25" x14ac:dyDescent="0.25">
      <c r="A654" s="76"/>
      <c r="B654" s="76"/>
      <c r="C654" s="76"/>
      <c r="D654" s="76"/>
      <c r="E654" s="76"/>
      <c r="F654" s="329"/>
    </row>
    <row r="655" spans="1:6" s="326" customFormat="1" ht="25.5" x14ac:dyDescent="0.25">
      <c r="A655" s="323"/>
      <c r="B655" s="324" t="s">
        <v>854</v>
      </c>
      <c r="C655" s="88"/>
      <c r="D655" s="83"/>
      <c r="E655" s="90"/>
      <c r="F655" s="325"/>
    </row>
    <row r="656" spans="1:6" s="326" customFormat="1" ht="13.5" customHeight="1" x14ac:dyDescent="0.25">
      <c r="A656" s="82"/>
      <c r="B656" s="327"/>
      <c r="C656" s="54"/>
      <c r="D656" s="83"/>
      <c r="E656" s="84"/>
      <c r="F656" s="85"/>
    </row>
    <row r="657" spans="1:6" ht="14.1" customHeight="1" x14ac:dyDescent="0.25">
      <c r="A657" s="301"/>
      <c r="B657" s="79" t="s">
        <v>855</v>
      </c>
      <c r="C657" s="54"/>
      <c r="D657" s="67"/>
      <c r="E657" s="56"/>
      <c r="F657" s="57"/>
    </row>
    <row r="658" spans="1:6" ht="30" customHeight="1" x14ac:dyDescent="0.25">
      <c r="A658" s="74">
        <v>5.0999999999999996</v>
      </c>
      <c r="B658" s="313" t="s">
        <v>856</v>
      </c>
      <c r="C658" s="54" t="s">
        <v>127</v>
      </c>
      <c r="D658" s="67">
        <v>1</v>
      </c>
      <c r="E658" s="56"/>
      <c r="F658" s="57"/>
    </row>
    <row r="659" spans="1:6" ht="6" customHeight="1" x14ac:dyDescent="0.25">
      <c r="A659" s="54"/>
      <c r="B659" s="73"/>
      <c r="C659" s="54"/>
      <c r="D659" s="55"/>
      <c r="E659" s="56"/>
      <c r="F659" s="57"/>
    </row>
    <row r="660" spans="1:6" ht="25.5" customHeight="1" x14ac:dyDescent="0.25">
      <c r="A660" s="74">
        <v>5.2</v>
      </c>
      <c r="B660" s="313" t="s">
        <v>857</v>
      </c>
      <c r="C660" s="54" t="s">
        <v>127</v>
      </c>
      <c r="D660" s="67">
        <v>1</v>
      </c>
      <c r="E660" s="56"/>
      <c r="F660" s="57"/>
    </row>
    <row r="661" spans="1:6" s="326" customFormat="1" ht="13.5" customHeight="1" x14ac:dyDescent="0.25">
      <c r="A661" s="86"/>
      <c r="B661" s="327"/>
      <c r="C661" s="54"/>
      <c r="D661" s="83"/>
      <c r="E661" s="84"/>
      <c r="F661" s="85"/>
    </row>
    <row r="662" spans="1:6" ht="14.1" customHeight="1" x14ac:dyDescent="0.25">
      <c r="A662" s="301"/>
      <c r="B662" s="79" t="s">
        <v>858</v>
      </c>
      <c r="C662" s="54"/>
      <c r="D662" s="67"/>
      <c r="E662" s="56"/>
      <c r="F662" s="57"/>
    </row>
    <row r="663" spans="1:6" ht="30" customHeight="1" x14ac:dyDescent="0.25">
      <c r="A663" s="74">
        <v>5.3</v>
      </c>
      <c r="B663" s="313" t="s">
        <v>859</v>
      </c>
      <c r="C663" s="54" t="s">
        <v>127</v>
      </c>
      <c r="D663" s="67">
        <v>1</v>
      </c>
      <c r="E663" s="56"/>
      <c r="F663" s="57"/>
    </row>
    <row r="664" spans="1:6" ht="6" customHeight="1" x14ac:dyDescent="0.25">
      <c r="A664" s="54"/>
      <c r="B664" s="73"/>
      <c r="C664" s="54"/>
      <c r="D664" s="55"/>
      <c r="E664" s="56"/>
      <c r="F664" s="57"/>
    </row>
    <row r="665" spans="1:6" ht="45" customHeight="1" x14ac:dyDescent="0.25">
      <c r="A665" s="74">
        <v>5.4</v>
      </c>
      <c r="B665" s="313" t="s">
        <v>860</v>
      </c>
      <c r="C665" s="54" t="s">
        <v>127</v>
      </c>
      <c r="D665" s="67">
        <v>1</v>
      </c>
      <c r="E665" s="56"/>
      <c r="F665" s="57"/>
    </row>
    <row r="666" spans="1:6" ht="6" customHeight="1" x14ac:dyDescent="0.25">
      <c r="A666" s="54"/>
      <c r="B666" s="73"/>
      <c r="C666" s="54"/>
      <c r="D666" s="55"/>
      <c r="E666" s="56"/>
      <c r="F666" s="57"/>
    </row>
    <row r="667" spans="1:6" ht="30" customHeight="1" x14ac:dyDescent="0.25">
      <c r="A667" s="74">
        <v>5.5</v>
      </c>
      <c r="B667" s="313" t="s">
        <v>861</v>
      </c>
      <c r="C667" s="54" t="s">
        <v>127</v>
      </c>
      <c r="D667" s="67">
        <v>1</v>
      </c>
      <c r="E667" s="56"/>
      <c r="F667" s="57"/>
    </row>
    <row r="668" spans="1:6" ht="6" customHeight="1" x14ac:dyDescent="0.25">
      <c r="A668" s="54"/>
      <c r="B668" s="73"/>
      <c r="C668" s="54"/>
      <c r="D668" s="55"/>
      <c r="E668" s="56"/>
      <c r="F668" s="57"/>
    </row>
    <row r="669" spans="1:6" ht="14.1" customHeight="1" x14ac:dyDescent="0.25">
      <c r="A669" s="301"/>
      <c r="B669" s="79" t="s">
        <v>862</v>
      </c>
      <c r="C669" s="54"/>
      <c r="D669" s="67"/>
      <c r="E669" s="56"/>
      <c r="F669" s="57"/>
    </row>
    <row r="670" spans="1:6" ht="58.9" customHeight="1" x14ac:dyDescent="0.25">
      <c r="A670" s="74">
        <v>5.6</v>
      </c>
      <c r="B670" s="313" t="s">
        <v>863</v>
      </c>
      <c r="C670" s="54" t="s">
        <v>127</v>
      </c>
      <c r="D670" s="67">
        <v>1</v>
      </c>
      <c r="E670" s="56"/>
      <c r="F670" s="57"/>
    </row>
    <row r="671" spans="1:6" s="326" customFormat="1" ht="13.5" customHeight="1" x14ac:dyDescent="0.25">
      <c r="A671" s="86"/>
      <c r="B671" s="327"/>
      <c r="C671" s="54"/>
      <c r="D671" s="83"/>
      <c r="E671" s="84"/>
      <c r="F671" s="85"/>
    </row>
    <row r="672" spans="1:6" s="326" customFormat="1" ht="13.5" customHeight="1" x14ac:dyDescent="0.25">
      <c r="A672" s="86"/>
      <c r="B672" s="327"/>
      <c r="C672" s="54"/>
      <c r="D672" s="83"/>
      <c r="E672" s="84"/>
      <c r="F672" s="85"/>
    </row>
    <row r="673" spans="1:6" s="326" customFormat="1" ht="13.5" customHeight="1" x14ac:dyDescent="0.25">
      <c r="A673" s="86"/>
      <c r="B673" s="327"/>
      <c r="C673" s="54"/>
      <c r="D673" s="83"/>
      <c r="E673" s="84"/>
      <c r="F673" s="85"/>
    </row>
    <row r="674" spans="1:6" s="326" customFormat="1" ht="13.5" customHeight="1" x14ac:dyDescent="0.25">
      <c r="A674" s="86"/>
      <c r="B674" s="327"/>
      <c r="C674" s="54"/>
      <c r="D674" s="83"/>
      <c r="E674" s="84"/>
      <c r="F674" s="85"/>
    </row>
    <row r="675" spans="1:6" s="326" customFormat="1" ht="13.5" customHeight="1" x14ac:dyDescent="0.25">
      <c r="A675" s="82"/>
      <c r="B675" s="327"/>
      <c r="C675" s="54"/>
      <c r="D675" s="83"/>
      <c r="E675" s="84"/>
      <c r="F675" s="85"/>
    </row>
    <row r="676" spans="1:6" s="326" customFormat="1" ht="13.5" customHeight="1" x14ac:dyDescent="0.25">
      <c r="A676" s="82"/>
      <c r="B676" s="327"/>
      <c r="C676" s="54"/>
      <c r="D676" s="83"/>
      <c r="E676" s="84"/>
      <c r="F676" s="85"/>
    </row>
    <row r="677" spans="1:6" s="326" customFormat="1" ht="13.5" customHeight="1" x14ac:dyDescent="0.25">
      <c r="A677" s="82"/>
      <c r="B677" s="327"/>
      <c r="C677" s="54"/>
      <c r="D677" s="83"/>
      <c r="E677" s="84"/>
      <c r="F677" s="85"/>
    </row>
    <row r="678" spans="1:6" s="326" customFormat="1" ht="13.5" customHeight="1" x14ac:dyDescent="0.25">
      <c r="A678" s="82"/>
      <c r="B678" s="327"/>
      <c r="C678" s="54"/>
      <c r="D678" s="83"/>
      <c r="E678" s="84"/>
      <c r="F678" s="85"/>
    </row>
    <row r="679" spans="1:6" s="326" customFormat="1" ht="13.5" customHeight="1" x14ac:dyDescent="0.25">
      <c r="A679" s="82"/>
      <c r="B679" s="327"/>
      <c r="C679" s="54"/>
      <c r="D679" s="83"/>
      <c r="E679" s="84"/>
      <c r="F679" s="85"/>
    </row>
    <row r="680" spans="1:6" s="326" customFormat="1" ht="13.5" customHeight="1" x14ac:dyDescent="0.25">
      <c r="A680" s="82"/>
      <c r="B680" s="327"/>
      <c r="C680" s="54"/>
      <c r="D680" s="83"/>
      <c r="E680" s="84"/>
      <c r="F680" s="85"/>
    </row>
    <row r="681" spans="1:6" s="326" customFormat="1" ht="13.5" customHeight="1" x14ac:dyDescent="0.25">
      <c r="A681" s="82"/>
      <c r="B681" s="327"/>
      <c r="C681" s="54"/>
      <c r="D681" s="83"/>
      <c r="E681" s="84"/>
      <c r="F681" s="85"/>
    </row>
    <row r="682" spans="1:6" s="326" customFormat="1" ht="13.5" customHeight="1" x14ac:dyDescent="0.25">
      <c r="A682" s="82"/>
      <c r="B682" s="327"/>
      <c r="C682" s="54"/>
      <c r="D682" s="83"/>
      <c r="E682" s="84"/>
      <c r="F682" s="85"/>
    </row>
    <row r="683" spans="1:6" s="326" customFormat="1" ht="13.5" customHeight="1" x14ac:dyDescent="0.25">
      <c r="A683" s="82"/>
      <c r="B683" s="327"/>
      <c r="C683" s="54"/>
      <c r="D683" s="83"/>
      <c r="E683" s="84"/>
      <c r="F683" s="85"/>
    </row>
    <row r="684" spans="1:6" s="326" customFormat="1" ht="13.5" customHeight="1" x14ac:dyDescent="0.25">
      <c r="A684" s="82"/>
      <c r="B684" s="327"/>
      <c r="C684" s="54"/>
      <c r="D684" s="83"/>
      <c r="E684" s="84"/>
      <c r="F684" s="85"/>
    </row>
    <row r="685" spans="1:6" s="326" customFormat="1" ht="13.5" customHeight="1" x14ac:dyDescent="0.25">
      <c r="A685" s="82"/>
      <c r="B685" s="327"/>
      <c r="C685" s="54"/>
      <c r="D685" s="83"/>
      <c r="E685" s="84"/>
      <c r="F685" s="85"/>
    </row>
    <row r="686" spans="1:6" s="326" customFormat="1" ht="13.5" customHeight="1" x14ac:dyDescent="0.25">
      <c r="A686" s="82"/>
      <c r="B686" s="327"/>
      <c r="C686" s="54"/>
      <c r="D686" s="83"/>
      <c r="E686" s="84"/>
      <c r="F686" s="85"/>
    </row>
    <row r="687" spans="1:6" s="326" customFormat="1" ht="13.5" customHeight="1" x14ac:dyDescent="0.25">
      <c r="A687" s="82"/>
      <c r="B687" s="327"/>
      <c r="C687" s="54"/>
      <c r="D687" s="83"/>
      <c r="E687" s="84"/>
      <c r="F687" s="85"/>
    </row>
    <row r="688" spans="1:6" s="326" customFormat="1" ht="13.5" customHeight="1" x14ac:dyDescent="0.25">
      <c r="A688" s="82"/>
      <c r="B688" s="327"/>
      <c r="C688" s="54"/>
      <c r="D688" s="83"/>
      <c r="E688" s="84"/>
      <c r="F688" s="85"/>
    </row>
    <row r="689" spans="1:6" s="326" customFormat="1" ht="13.5" customHeight="1" x14ac:dyDescent="0.25">
      <c r="A689" s="82"/>
      <c r="B689" s="327"/>
      <c r="C689" s="54"/>
      <c r="D689" s="83"/>
      <c r="E689" s="84"/>
      <c r="F689" s="85"/>
    </row>
    <row r="690" spans="1:6" s="326" customFormat="1" ht="13.5" customHeight="1" x14ac:dyDescent="0.25">
      <c r="A690" s="82"/>
      <c r="B690" s="327"/>
      <c r="C690" s="54"/>
      <c r="D690" s="83"/>
      <c r="E690" s="84"/>
      <c r="F690" s="85"/>
    </row>
    <row r="691" spans="1:6" s="326" customFormat="1" ht="13.5" customHeight="1" x14ac:dyDescent="0.25">
      <c r="A691" s="82"/>
      <c r="B691" s="327"/>
      <c r="C691" s="54"/>
      <c r="D691" s="83"/>
      <c r="E691" s="84"/>
      <c r="F691" s="85"/>
    </row>
    <row r="692" spans="1:6" s="326" customFormat="1" ht="13.5" customHeight="1" x14ac:dyDescent="0.25">
      <c r="A692" s="82"/>
      <c r="B692" s="327"/>
      <c r="C692" s="54"/>
      <c r="D692" s="83"/>
      <c r="E692" s="84"/>
      <c r="F692" s="85"/>
    </row>
    <row r="693" spans="1:6" s="326" customFormat="1" ht="13.5" customHeight="1" x14ac:dyDescent="0.25">
      <c r="A693" s="82"/>
      <c r="B693" s="327"/>
      <c r="C693" s="54"/>
      <c r="D693" s="83"/>
      <c r="E693" s="84"/>
      <c r="F693" s="85"/>
    </row>
    <row r="694" spans="1:6" s="326" customFormat="1" ht="13.5" customHeight="1" x14ac:dyDescent="0.25">
      <c r="A694" s="82"/>
      <c r="B694" s="327"/>
      <c r="C694" s="54"/>
      <c r="D694" s="83"/>
      <c r="E694" s="84"/>
      <c r="F694" s="85"/>
    </row>
    <row r="695" spans="1:6" s="326" customFormat="1" ht="13.5" customHeight="1" x14ac:dyDescent="0.25">
      <c r="A695" s="82"/>
      <c r="B695" s="327"/>
      <c r="C695" s="54"/>
      <c r="D695" s="83"/>
      <c r="E695" s="84"/>
      <c r="F695" s="85"/>
    </row>
    <row r="696" spans="1:6" s="326" customFormat="1" ht="13.5" customHeight="1" x14ac:dyDescent="0.25">
      <c r="A696" s="82"/>
      <c r="B696" s="327"/>
      <c r="C696" s="54"/>
      <c r="D696" s="83"/>
      <c r="E696" s="84"/>
      <c r="F696" s="85"/>
    </row>
    <row r="697" spans="1:6" ht="14.1" customHeight="1" x14ac:dyDescent="0.25">
      <c r="A697" s="54"/>
      <c r="B697" s="73"/>
      <c r="C697" s="54"/>
      <c r="D697" s="55"/>
      <c r="E697" s="56"/>
      <c r="F697" s="57"/>
    </row>
    <row r="698" spans="1:6" ht="14.1" customHeight="1" x14ac:dyDescent="0.25">
      <c r="A698" s="543" t="s">
        <v>847</v>
      </c>
      <c r="B698" s="544"/>
      <c r="C698" s="544"/>
      <c r="D698" s="544"/>
      <c r="E698" s="551"/>
      <c r="F698" s="59"/>
    </row>
  </sheetData>
  <mergeCells count="109">
    <mergeCell ref="F5:F6"/>
    <mergeCell ref="A55:E55"/>
    <mergeCell ref="A56:A57"/>
    <mergeCell ref="B56:B57"/>
    <mergeCell ref="C56:C57"/>
    <mergeCell ref="D56:D57"/>
    <mergeCell ref="E56:E57"/>
    <mergeCell ref="A5:A6"/>
    <mergeCell ref="B5:B6"/>
    <mergeCell ref="C5:C6"/>
    <mergeCell ref="D5:D6"/>
    <mergeCell ref="E5:E6"/>
    <mergeCell ref="A113:E113"/>
    <mergeCell ref="A168:E168"/>
    <mergeCell ref="A169:A170"/>
    <mergeCell ref="B169:B170"/>
    <mergeCell ref="C169:C170"/>
    <mergeCell ref="D169:D170"/>
    <mergeCell ref="E169:E170"/>
    <mergeCell ref="F56:F57"/>
    <mergeCell ref="A58:E58"/>
    <mergeCell ref="A110:E110"/>
    <mergeCell ref="A111:A112"/>
    <mergeCell ref="B111:B112"/>
    <mergeCell ref="C111:C112"/>
    <mergeCell ref="D111:D112"/>
    <mergeCell ref="E111:E112"/>
    <mergeCell ref="F111:F112"/>
    <mergeCell ref="A266:E266"/>
    <mergeCell ref="A267:A268"/>
    <mergeCell ref="B267:B268"/>
    <mergeCell ref="C267:C268"/>
    <mergeCell ref="D267:D268"/>
    <mergeCell ref="E267:E268"/>
    <mergeCell ref="F169:F170"/>
    <mergeCell ref="A171:E171"/>
    <mergeCell ref="A221:E221"/>
    <mergeCell ref="A222:A223"/>
    <mergeCell ref="B222:B223"/>
    <mergeCell ref="C222:C223"/>
    <mergeCell ref="D222:D223"/>
    <mergeCell ref="E222:E223"/>
    <mergeCell ref="F222:F223"/>
    <mergeCell ref="A320:E320"/>
    <mergeCell ref="A375:E375"/>
    <mergeCell ref="A376:A377"/>
    <mergeCell ref="B376:B377"/>
    <mergeCell ref="C376:C377"/>
    <mergeCell ref="D376:D377"/>
    <mergeCell ref="E376:E377"/>
    <mergeCell ref="F267:F268"/>
    <mergeCell ref="A269:E269"/>
    <mergeCell ref="A317:E317"/>
    <mergeCell ref="A318:A319"/>
    <mergeCell ref="B318:B319"/>
    <mergeCell ref="C318:C319"/>
    <mergeCell ref="D318:D319"/>
    <mergeCell ref="E318:E319"/>
    <mergeCell ref="F318:F319"/>
    <mergeCell ref="A464:E464"/>
    <mergeCell ref="A465:A466"/>
    <mergeCell ref="B465:B466"/>
    <mergeCell ref="C465:C466"/>
    <mergeCell ref="D465:D466"/>
    <mergeCell ref="E465:E466"/>
    <mergeCell ref="F376:F377"/>
    <mergeCell ref="A378:E378"/>
    <mergeCell ref="A421:E421"/>
    <mergeCell ref="A422:A423"/>
    <mergeCell ref="B422:B423"/>
    <mergeCell ref="C422:C423"/>
    <mergeCell ref="D422:D423"/>
    <mergeCell ref="E422:E423"/>
    <mergeCell ref="F422:F423"/>
    <mergeCell ref="D561:D562"/>
    <mergeCell ref="E561:E562"/>
    <mergeCell ref="F465:F466"/>
    <mergeCell ref="A467:E467"/>
    <mergeCell ref="A509:E509"/>
    <mergeCell ref="A510:A511"/>
    <mergeCell ref="B510:B511"/>
    <mergeCell ref="C510:C511"/>
    <mergeCell ref="D510:D511"/>
    <mergeCell ref="E510:E511"/>
    <mergeCell ref="F510:F511"/>
    <mergeCell ref="F652:F653"/>
    <mergeCell ref="A698:E698"/>
    <mergeCell ref="A2:E2"/>
    <mergeCell ref="A3:B3"/>
    <mergeCell ref="A651:E651"/>
    <mergeCell ref="A652:A653"/>
    <mergeCell ref="B652:B653"/>
    <mergeCell ref="C652:C653"/>
    <mergeCell ref="D652:D653"/>
    <mergeCell ref="E652:E653"/>
    <mergeCell ref="F561:F562"/>
    <mergeCell ref="A563:E563"/>
    <mergeCell ref="A606:E606"/>
    <mergeCell ref="A607:A608"/>
    <mergeCell ref="B607:B608"/>
    <mergeCell ref="C607:C608"/>
    <mergeCell ref="D607:D608"/>
    <mergeCell ref="E607:E608"/>
    <mergeCell ref="F607:F608"/>
    <mergeCell ref="A512:E512"/>
    <mergeCell ref="A560:E560"/>
    <mergeCell ref="A561:A562"/>
    <mergeCell ref="B561:B562"/>
    <mergeCell ref="C561:C562"/>
  </mergeCells>
  <pageMargins left="0.70866141732283472" right="0.70866141732283472" top="0.94488188976377963" bottom="0.74803149606299213" header="0.31496062992125984" footer="0.31496062992125984"/>
  <pageSetup paperSize="9" scale="84" orientation="portrait" r:id="rId1"/>
  <headerFooter>
    <oddHeader>&amp;LElectrical Installations</oddHeader>
    <oddFooter>&amp;C&amp;P</oddFooter>
  </headerFooter>
  <rowBreaks count="11" manualBreakCount="11">
    <brk id="55" max="5" man="1"/>
    <brk id="110" max="5" man="1"/>
    <brk id="168" max="5" man="1"/>
    <brk id="221" max="5" man="1"/>
    <brk id="266" max="5" man="1"/>
    <brk id="421" max="5" man="1"/>
    <brk id="464" max="5" man="1"/>
    <brk id="509" max="5" man="1"/>
    <brk id="560" max="5" man="1"/>
    <brk id="606" max="5" man="1"/>
    <brk id="65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G213"/>
  <sheetViews>
    <sheetView showGridLines="0" showZeros="0" showOutlineSymbols="0" view="pageBreakPreview" topLeftCell="A37" zoomScaleNormal="100" zoomScaleSheetLayoutView="100" workbookViewId="0">
      <selection activeCell="F11" sqref="F11"/>
    </sheetView>
  </sheetViews>
  <sheetFormatPr defaultColWidth="5.5703125" defaultRowHeight="12.75" x14ac:dyDescent="0.2"/>
  <cols>
    <col min="1" max="1" width="8.85546875" style="244" customWidth="1"/>
    <col min="2" max="2" width="48.42578125" style="203" customWidth="1"/>
    <col min="3" max="3" width="6.42578125" style="203" customWidth="1"/>
    <col min="4" max="4" width="9.85546875" style="204" customWidth="1"/>
    <col min="5" max="5" width="5.42578125" style="203" customWidth="1"/>
    <col min="6" max="6" width="20.7109375" style="203" customWidth="1"/>
    <col min="7" max="7" width="11.28515625" style="205" bestFit="1" customWidth="1"/>
    <col min="8" max="16384" width="5.5703125" style="203"/>
  </cols>
  <sheetData>
    <row r="1" spans="1:7" x14ac:dyDescent="0.2">
      <c r="A1" s="202" t="str">
        <f>'Bill 3-Penguin Pool'!A1</f>
        <v>THE NATIONAL ZOOLOGICAL GARDENS OF SOUTH AFRICA IN PRETORIA</v>
      </c>
    </row>
    <row r="2" spans="1:7" x14ac:dyDescent="0.2">
      <c r="A2" s="206" t="str">
        <f>'Bill 3-Penguin Pool'!A2</f>
        <v>MECHANICAL INSTALLATIONS</v>
      </c>
      <c r="D2" s="207"/>
      <c r="E2" s="207"/>
      <c r="F2" s="208"/>
    </row>
    <row r="3" spans="1:7" x14ac:dyDescent="0.2">
      <c r="A3" s="206"/>
      <c r="C3" s="209"/>
      <c r="D3" s="210"/>
      <c r="E3" s="210"/>
      <c r="F3" s="208"/>
    </row>
    <row r="4" spans="1:7" x14ac:dyDescent="0.2">
      <c r="A4" s="211" t="s">
        <v>14</v>
      </c>
      <c r="B4" s="212" t="s">
        <v>2</v>
      </c>
      <c r="C4" s="213" t="s">
        <v>16</v>
      </c>
      <c r="D4" s="214"/>
      <c r="E4" s="215"/>
      <c r="F4" s="216" t="s">
        <v>971</v>
      </c>
    </row>
    <row r="5" spans="1:7" x14ac:dyDescent="0.2">
      <c r="A5" s="217"/>
      <c r="B5" s="218"/>
      <c r="C5" s="219"/>
      <c r="D5" s="220"/>
      <c r="E5" s="221"/>
      <c r="F5" s="222"/>
    </row>
    <row r="6" spans="1:7" x14ac:dyDescent="0.2">
      <c r="A6" s="223"/>
      <c r="B6" s="224" t="s">
        <v>864</v>
      </c>
      <c r="C6" s="93"/>
      <c r="D6" s="103"/>
      <c r="E6" s="104"/>
      <c r="F6" s="94"/>
    </row>
    <row r="7" spans="1:7" ht="21" customHeight="1" x14ac:dyDescent="0.2">
      <c r="A7" s="102">
        <v>1</v>
      </c>
      <c r="B7" s="97" t="s">
        <v>935</v>
      </c>
      <c r="C7" s="225" t="s">
        <v>127</v>
      </c>
      <c r="D7" s="103"/>
      <c r="E7" s="104"/>
      <c r="F7" s="94">
        <f>'Bill 1- Otter Pools'!F40</f>
        <v>0</v>
      </c>
    </row>
    <row r="8" spans="1:7" ht="21" customHeight="1" x14ac:dyDescent="0.2">
      <c r="A8" s="102">
        <v>2</v>
      </c>
      <c r="B8" s="97" t="s">
        <v>936</v>
      </c>
      <c r="C8" s="225" t="s">
        <v>127</v>
      </c>
      <c r="D8" s="103"/>
      <c r="E8" s="104"/>
      <c r="F8" s="94">
        <f>'Bill 2-Seal Pool'!F35</f>
        <v>0</v>
      </c>
    </row>
    <row r="9" spans="1:7" ht="21" customHeight="1" x14ac:dyDescent="0.2">
      <c r="A9" s="102">
        <v>3</v>
      </c>
      <c r="B9" s="97" t="s">
        <v>937</v>
      </c>
      <c r="C9" s="225" t="s">
        <v>127</v>
      </c>
      <c r="D9" s="103"/>
      <c r="E9" s="104"/>
      <c r="F9" s="94">
        <f>'Bill 3-Penguin Pool'!F43</f>
        <v>0</v>
      </c>
    </row>
    <row r="10" spans="1:7" ht="21" customHeight="1" x14ac:dyDescent="0.2">
      <c r="A10" s="102">
        <v>4</v>
      </c>
      <c r="B10" s="203" t="s">
        <v>938</v>
      </c>
      <c r="C10" s="225" t="s">
        <v>127</v>
      </c>
      <c r="D10" s="103"/>
      <c r="E10" s="104"/>
      <c r="F10" s="94">
        <v>20000</v>
      </c>
    </row>
    <row r="11" spans="1:7" s="206" customFormat="1" ht="21" customHeight="1" x14ac:dyDescent="0.2">
      <c r="A11" s="105"/>
      <c r="B11" s="206" t="s">
        <v>964</v>
      </c>
      <c r="C11" s="226"/>
      <c r="D11" s="227"/>
      <c r="E11" s="228"/>
      <c r="F11" s="229"/>
      <c r="G11" s="230"/>
    </row>
    <row r="12" spans="1:7" ht="21" customHeight="1" x14ac:dyDescent="0.2">
      <c r="A12" s="102">
        <v>5</v>
      </c>
      <c r="B12" s="203" t="s">
        <v>939</v>
      </c>
      <c r="C12" s="225" t="s">
        <v>127</v>
      </c>
      <c r="D12" s="103"/>
      <c r="E12" s="104"/>
      <c r="F12" s="231" t="s">
        <v>1336</v>
      </c>
      <c r="G12" s="205">
        <v>200000</v>
      </c>
    </row>
    <row r="13" spans="1:7" ht="21" customHeight="1" x14ac:dyDescent="0.2">
      <c r="A13" s="102">
        <v>6</v>
      </c>
      <c r="B13" s="203" t="s">
        <v>940</v>
      </c>
      <c r="C13" s="225" t="s">
        <v>127</v>
      </c>
      <c r="D13" s="103"/>
      <c r="E13" s="104"/>
      <c r="F13" s="231" t="s">
        <v>1336</v>
      </c>
      <c r="G13" s="205">
        <v>250000</v>
      </c>
    </row>
    <row r="14" spans="1:7" s="206" customFormat="1" ht="21" customHeight="1" x14ac:dyDescent="0.2">
      <c r="A14" s="102">
        <v>7</v>
      </c>
      <c r="B14" s="206" t="s">
        <v>941</v>
      </c>
      <c r="C14" s="226" t="s">
        <v>127</v>
      </c>
      <c r="D14" s="227"/>
      <c r="E14" s="228"/>
      <c r="F14" s="229">
        <f>F11</f>
        <v>0</v>
      </c>
      <c r="G14" s="230"/>
    </row>
    <row r="15" spans="1:7" ht="21" customHeight="1" x14ac:dyDescent="0.2">
      <c r="A15" s="102"/>
      <c r="C15" s="225"/>
      <c r="D15" s="103"/>
      <c r="E15" s="104"/>
      <c r="F15" s="94"/>
    </row>
    <row r="16" spans="1:7" x14ac:dyDescent="0.2">
      <c r="A16" s="232"/>
      <c r="B16" s="233" t="s">
        <v>942</v>
      </c>
      <c r="C16" s="225"/>
      <c r="D16" s="234"/>
      <c r="E16" s="235"/>
      <c r="F16" s="236"/>
    </row>
    <row r="17" spans="1:6" ht="76.5" x14ac:dyDescent="0.2">
      <c r="A17" s="232"/>
      <c r="B17" s="92" t="s">
        <v>943</v>
      </c>
      <c r="C17" s="226"/>
      <c r="D17" s="234"/>
      <c r="E17" s="235"/>
      <c r="F17" s="236"/>
    </row>
    <row r="18" spans="1:6" x14ac:dyDescent="0.2">
      <c r="A18" s="232"/>
      <c r="B18" s="92"/>
      <c r="C18" s="225"/>
      <c r="D18" s="234"/>
      <c r="E18" s="235"/>
      <c r="F18" s="236"/>
    </row>
    <row r="19" spans="1:6" x14ac:dyDescent="0.2">
      <c r="A19" s="232"/>
      <c r="B19" s="233" t="s">
        <v>944</v>
      </c>
      <c r="D19" s="234"/>
      <c r="E19" s="235"/>
      <c r="F19" s="236"/>
    </row>
    <row r="20" spans="1:6" ht="25.5" x14ac:dyDescent="0.2">
      <c r="A20" s="232"/>
      <c r="B20" s="92" t="s">
        <v>945</v>
      </c>
      <c r="C20" s="225"/>
      <c r="D20" s="234"/>
      <c r="E20" s="235"/>
      <c r="F20" s="236"/>
    </row>
    <row r="21" spans="1:6" x14ac:dyDescent="0.2">
      <c r="A21" s="232"/>
      <c r="B21" s="92"/>
      <c r="C21" s="225"/>
      <c r="D21" s="234"/>
      <c r="E21" s="235"/>
      <c r="F21" s="236"/>
    </row>
    <row r="22" spans="1:6" x14ac:dyDescent="0.2">
      <c r="A22" s="232"/>
      <c r="B22" s="203" t="s">
        <v>946</v>
      </c>
      <c r="C22" s="225"/>
      <c r="D22" s="234"/>
      <c r="E22" s="235"/>
      <c r="F22" s="236"/>
    </row>
    <row r="23" spans="1:6" x14ac:dyDescent="0.2">
      <c r="A23" s="232"/>
      <c r="B23" s="92" t="s">
        <v>947</v>
      </c>
      <c r="C23" s="225"/>
      <c r="D23" s="234"/>
      <c r="E23" s="235"/>
      <c r="F23" s="236"/>
    </row>
    <row r="24" spans="1:6" x14ac:dyDescent="0.2">
      <c r="A24" s="232"/>
      <c r="B24" s="92" t="s">
        <v>948</v>
      </c>
      <c r="C24" s="225"/>
      <c r="D24" s="234"/>
      <c r="E24" s="235"/>
      <c r="F24" s="236"/>
    </row>
    <row r="25" spans="1:6" x14ac:dyDescent="0.2">
      <c r="A25" s="223"/>
      <c r="B25" s="237" t="s">
        <v>949</v>
      </c>
      <c r="C25" s="93"/>
      <c r="D25" s="103"/>
      <c r="E25" s="235"/>
      <c r="F25" s="236"/>
    </row>
    <row r="26" spans="1:6" x14ac:dyDescent="0.2">
      <c r="A26" s="238"/>
      <c r="B26" s="237" t="s">
        <v>950</v>
      </c>
      <c r="C26" s="93"/>
      <c r="D26" s="103"/>
      <c r="E26" s="235"/>
      <c r="F26" s="236"/>
    </row>
    <row r="27" spans="1:6" x14ac:dyDescent="0.2">
      <c r="A27" s="223"/>
      <c r="B27" s="237"/>
      <c r="C27" s="93"/>
      <c r="D27" s="103"/>
      <c r="E27" s="235"/>
      <c r="F27" s="236"/>
    </row>
    <row r="28" spans="1:6" x14ac:dyDescent="0.2">
      <c r="A28" s="238"/>
      <c r="B28" s="239" t="s">
        <v>951</v>
      </c>
      <c r="C28" s="93"/>
      <c r="D28" s="103"/>
      <c r="E28" s="235"/>
      <c r="F28" s="236"/>
    </row>
    <row r="29" spans="1:6" x14ac:dyDescent="0.2">
      <c r="A29" s="223"/>
      <c r="B29" s="237" t="s">
        <v>947</v>
      </c>
      <c r="C29" s="93"/>
      <c r="D29" s="103"/>
      <c r="E29" s="235"/>
      <c r="F29" s="236"/>
    </row>
    <row r="30" spans="1:6" x14ac:dyDescent="0.2">
      <c r="A30" s="238"/>
      <c r="B30" s="237" t="s">
        <v>948</v>
      </c>
      <c r="C30" s="93"/>
      <c r="D30" s="103"/>
      <c r="E30" s="235"/>
      <c r="F30" s="236"/>
    </row>
    <row r="31" spans="1:6" x14ac:dyDescent="0.2">
      <c r="A31" s="238"/>
      <c r="B31" s="237" t="s">
        <v>949</v>
      </c>
      <c r="C31" s="93"/>
      <c r="D31" s="103"/>
      <c r="E31" s="235"/>
      <c r="F31" s="236"/>
    </row>
    <row r="32" spans="1:6" x14ac:dyDescent="0.2">
      <c r="A32" s="238"/>
      <c r="B32" s="237" t="s">
        <v>950</v>
      </c>
      <c r="C32" s="93"/>
      <c r="D32" s="103"/>
      <c r="E32" s="235"/>
      <c r="F32" s="236"/>
    </row>
    <row r="33" spans="1:6" x14ac:dyDescent="0.2">
      <c r="A33" s="238"/>
      <c r="B33" s="237"/>
      <c r="C33" s="93"/>
      <c r="D33" s="103"/>
      <c r="E33" s="235"/>
      <c r="F33" s="236"/>
    </row>
    <row r="34" spans="1:6" x14ac:dyDescent="0.2">
      <c r="A34" s="238"/>
      <c r="B34" s="239" t="s">
        <v>952</v>
      </c>
      <c r="C34" s="93"/>
      <c r="D34" s="103"/>
      <c r="E34" s="235"/>
      <c r="F34" s="236"/>
    </row>
    <row r="35" spans="1:6" ht="38.25" x14ac:dyDescent="0.2">
      <c r="A35" s="238"/>
      <c r="B35" s="240" t="s">
        <v>953</v>
      </c>
      <c r="C35" s="93"/>
      <c r="D35" s="103"/>
      <c r="E35" s="235"/>
      <c r="F35" s="236"/>
    </row>
    <row r="36" spans="1:6" x14ac:dyDescent="0.2">
      <c r="A36" s="238"/>
      <c r="B36" s="237"/>
      <c r="C36" s="93"/>
      <c r="D36" s="103"/>
      <c r="E36" s="235"/>
      <c r="F36" s="236"/>
    </row>
    <row r="37" spans="1:6" x14ac:dyDescent="0.2">
      <c r="A37" s="238"/>
      <c r="B37" s="239" t="s">
        <v>954</v>
      </c>
      <c r="C37" s="93"/>
      <c r="D37" s="103"/>
      <c r="E37" s="235"/>
      <c r="F37" s="236"/>
    </row>
    <row r="38" spans="1:6" x14ac:dyDescent="0.2">
      <c r="A38" s="238"/>
      <c r="B38" s="237" t="s">
        <v>955</v>
      </c>
      <c r="C38" s="93"/>
      <c r="D38" s="103"/>
      <c r="E38" s="235"/>
      <c r="F38" s="236"/>
    </row>
    <row r="39" spans="1:6" x14ac:dyDescent="0.2">
      <c r="A39" s="238"/>
      <c r="B39" s="237" t="s">
        <v>956</v>
      </c>
      <c r="C39" s="93"/>
      <c r="D39" s="103"/>
      <c r="E39" s="235"/>
      <c r="F39" s="236"/>
    </row>
    <row r="40" spans="1:6" x14ac:dyDescent="0.2">
      <c r="A40" s="238"/>
      <c r="B40" s="237"/>
      <c r="C40" s="93"/>
      <c r="D40" s="103"/>
      <c r="E40" s="235"/>
      <c r="F40" s="236"/>
    </row>
    <row r="41" spans="1:6" x14ac:dyDescent="0.2">
      <c r="A41" s="238"/>
      <c r="B41" s="237"/>
      <c r="C41" s="93"/>
      <c r="D41" s="103"/>
      <c r="E41" s="235"/>
      <c r="F41" s="236"/>
    </row>
    <row r="42" spans="1:6" x14ac:dyDescent="0.2">
      <c r="A42" s="238"/>
      <c r="B42" s="237"/>
      <c r="C42" s="93"/>
      <c r="D42" s="103"/>
      <c r="E42" s="235"/>
      <c r="F42" s="236"/>
    </row>
    <row r="43" spans="1:6" x14ac:dyDescent="0.2">
      <c r="A43" s="238"/>
      <c r="B43" s="237"/>
      <c r="C43" s="93"/>
      <c r="D43" s="103"/>
      <c r="E43" s="235"/>
      <c r="F43" s="236"/>
    </row>
    <row r="44" spans="1:6" ht="27.6" customHeight="1" x14ac:dyDescent="0.2">
      <c r="A44" s="241"/>
      <c r="B44" s="557" t="s">
        <v>957</v>
      </c>
      <c r="C44" s="557"/>
      <c r="D44" s="557"/>
      <c r="E44" s="242"/>
      <c r="F44" s="243">
        <f>SUM(F14)</f>
        <v>0</v>
      </c>
    </row>
    <row r="184" ht="25.15" customHeight="1" x14ac:dyDescent="0.2"/>
    <row r="213" ht="27.4" customHeight="1" x14ac:dyDescent="0.2"/>
  </sheetData>
  <mergeCells count="1">
    <mergeCell ref="B44:D44"/>
  </mergeCells>
  <printOptions horizontalCentered="1" verticalCentered="1"/>
  <pageMargins left="0.59055118110236227" right="0.39370078740157483" top="0.59055118110236227" bottom="0.78740157480314965" header="0.39370078740157483" footer="0.19685039370078741"/>
  <pageSetup paperSize="9" scale="90" orientation="portrait" r:id="rId1"/>
  <headerFooter alignWithMargins="0">
    <oddFooter>&amp;C&amp;P&amp;RMechanical Inst.</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F213"/>
  <sheetViews>
    <sheetView showGridLines="0" showZeros="0" showOutlineSymbols="0" view="pageBreakPreview" topLeftCell="A32" zoomScaleNormal="100" zoomScaleSheetLayoutView="100" workbookViewId="0">
      <selection activeCell="F41" sqref="F41"/>
    </sheetView>
  </sheetViews>
  <sheetFormatPr defaultColWidth="5.5703125" defaultRowHeight="12.75" x14ac:dyDescent="0.25"/>
  <cols>
    <col min="1" max="1" width="7.5703125" style="249" customWidth="1"/>
    <col min="2" max="2" width="49.5703125" style="249" customWidth="1"/>
    <col min="3" max="3" width="6.42578125" style="250" customWidth="1"/>
    <col min="4" max="4" width="9.85546875" style="250" customWidth="1"/>
    <col min="5" max="5" width="15" style="249" customWidth="1"/>
    <col min="6" max="6" width="16.42578125" style="249" customWidth="1"/>
    <col min="7" max="16384" width="5.5703125" style="249"/>
  </cols>
  <sheetData>
    <row r="1" spans="1:6" x14ac:dyDescent="0.25">
      <c r="A1" s="253" t="str">
        <f>'Electrical Inst'!A1</f>
        <v>THE NATIONAL ZOOLOGICAL GARDENS OF SOUTH AFRICA IN PRETORIA</v>
      </c>
    </row>
    <row r="2" spans="1:6" x14ac:dyDescent="0.25">
      <c r="A2" s="248" t="s">
        <v>962</v>
      </c>
      <c r="D2" s="251"/>
      <c r="E2" s="251"/>
      <c r="F2" s="252"/>
    </row>
    <row r="3" spans="1:6" x14ac:dyDescent="0.25">
      <c r="A3" s="253"/>
      <c r="C3" s="254"/>
      <c r="D3" s="255"/>
      <c r="E3" s="255"/>
      <c r="F3" s="256"/>
    </row>
    <row r="4" spans="1:6" x14ac:dyDescent="0.25">
      <c r="A4" s="257" t="s">
        <v>972</v>
      </c>
      <c r="B4" s="258" t="s">
        <v>2</v>
      </c>
      <c r="C4" s="259" t="s">
        <v>16</v>
      </c>
      <c r="D4" s="259" t="s">
        <v>89</v>
      </c>
      <c r="E4" s="257" t="s">
        <v>873</v>
      </c>
      <c r="F4" s="290" t="s">
        <v>970</v>
      </c>
    </row>
    <row r="5" spans="1:6" x14ac:dyDescent="0.25">
      <c r="A5" s="260"/>
      <c r="B5" s="261"/>
      <c r="C5" s="262"/>
      <c r="D5" s="262"/>
      <c r="E5" s="263"/>
      <c r="F5" s="263"/>
    </row>
    <row r="6" spans="1:6" x14ac:dyDescent="0.25">
      <c r="A6" s="264">
        <v>1</v>
      </c>
      <c r="B6" s="109" t="s">
        <v>874</v>
      </c>
      <c r="C6" s="112"/>
      <c r="D6" s="112"/>
      <c r="E6" s="113"/>
      <c r="F6" s="113"/>
    </row>
    <row r="7" spans="1:6" x14ac:dyDescent="0.25">
      <c r="A7" s="265"/>
      <c r="B7" s="106"/>
      <c r="C7" s="112"/>
      <c r="D7" s="112"/>
      <c r="E7" s="113"/>
      <c r="F7" s="113"/>
    </row>
    <row r="8" spans="1:6" ht="76.5" x14ac:dyDescent="0.25">
      <c r="A8" s="111"/>
      <c r="B8" s="106" t="s">
        <v>875</v>
      </c>
      <c r="C8" s="112"/>
      <c r="D8" s="112"/>
      <c r="E8" s="113"/>
      <c r="F8" s="113"/>
    </row>
    <row r="9" spans="1:6" s="253" customFormat="1" x14ac:dyDescent="0.25">
      <c r="A9" s="270"/>
      <c r="B9" s="106"/>
      <c r="C9" s="95"/>
      <c r="D9" s="96"/>
      <c r="E9" s="267"/>
      <c r="F9" s="113"/>
    </row>
    <row r="10" spans="1:6" ht="41.45" customHeight="1" x14ac:dyDescent="0.25">
      <c r="A10" s="270" t="s">
        <v>22</v>
      </c>
      <c r="B10" s="106" t="s">
        <v>1357</v>
      </c>
      <c r="C10" s="95" t="s">
        <v>876</v>
      </c>
      <c r="D10" s="96">
        <v>1</v>
      </c>
      <c r="E10" s="269"/>
      <c r="F10" s="113"/>
    </row>
    <row r="11" spans="1:6" ht="25.5" x14ac:dyDescent="0.25">
      <c r="A11" s="270" t="s">
        <v>46</v>
      </c>
      <c r="B11" s="106" t="s">
        <v>877</v>
      </c>
      <c r="C11" s="95" t="s">
        <v>740</v>
      </c>
      <c r="D11" s="96">
        <v>1</v>
      </c>
      <c r="E11" s="269"/>
      <c r="F11" s="113"/>
    </row>
    <row r="12" spans="1:6" ht="38.450000000000003" customHeight="1" x14ac:dyDescent="0.25">
      <c r="A12" s="270"/>
      <c r="B12" s="99" t="s">
        <v>878</v>
      </c>
      <c r="C12" s="95"/>
      <c r="D12" s="96"/>
      <c r="E12" s="269"/>
      <c r="F12" s="113"/>
    </row>
    <row r="13" spans="1:6" ht="17.45" customHeight="1" x14ac:dyDescent="0.25">
      <c r="A13" s="270" t="s">
        <v>181</v>
      </c>
      <c r="B13" s="106" t="s">
        <v>879</v>
      </c>
      <c r="C13" s="95" t="s">
        <v>112</v>
      </c>
      <c r="D13" s="96">
        <v>80</v>
      </c>
      <c r="E13" s="269"/>
      <c r="F13" s="113"/>
    </row>
    <row r="14" spans="1:6" ht="18" customHeight="1" x14ac:dyDescent="0.25">
      <c r="A14" s="270" t="s">
        <v>182</v>
      </c>
      <c r="B14" s="106" t="s">
        <v>880</v>
      </c>
      <c r="C14" s="95" t="s">
        <v>112</v>
      </c>
      <c r="D14" s="96">
        <v>25</v>
      </c>
      <c r="E14" s="269"/>
      <c r="F14" s="113"/>
    </row>
    <row r="15" spans="1:6" ht="19.899999999999999" customHeight="1" x14ac:dyDescent="0.25">
      <c r="A15" s="270" t="s">
        <v>881</v>
      </c>
      <c r="B15" s="106" t="s">
        <v>798</v>
      </c>
      <c r="C15" s="95" t="s">
        <v>112</v>
      </c>
      <c r="D15" s="96">
        <v>15</v>
      </c>
      <c r="E15" s="269"/>
      <c r="F15" s="113"/>
    </row>
    <row r="16" spans="1:6" ht="32.450000000000003" customHeight="1" x14ac:dyDescent="0.25">
      <c r="A16" s="270"/>
      <c r="B16" s="99" t="s">
        <v>882</v>
      </c>
      <c r="C16" s="95"/>
      <c r="D16" s="96"/>
      <c r="E16" s="269"/>
      <c r="F16" s="113"/>
    </row>
    <row r="17" spans="1:6" ht="19.149999999999999" customHeight="1" x14ac:dyDescent="0.25">
      <c r="A17" s="270" t="s">
        <v>883</v>
      </c>
      <c r="B17" s="106" t="s">
        <v>1338</v>
      </c>
      <c r="C17" s="95" t="s">
        <v>112</v>
      </c>
      <c r="D17" s="96">
        <v>30</v>
      </c>
      <c r="E17" s="269"/>
      <c r="F17" s="113"/>
    </row>
    <row r="18" spans="1:6" ht="19.149999999999999" customHeight="1" x14ac:dyDescent="0.25">
      <c r="A18" s="270" t="s">
        <v>884</v>
      </c>
      <c r="B18" s="106" t="s">
        <v>1339</v>
      </c>
      <c r="C18" s="95" t="s">
        <v>112</v>
      </c>
      <c r="D18" s="96">
        <v>6</v>
      </c>
      <c r="E18" s="269"/>
      <c r="F18" s="113"/>
    </row>
    <row r="19" spans="1:6" ht="19.149999999999999" customHeight="1" x14ac:dyDescent="0.25">
      <c r="A19" s="270"/>
      <c r="B19" s="99" t="s">
        <v>885</v>
      </c>
      <c r="C19" s="95"/>
      <c r="D19" s="96"/>
      <c r="E19" s="269"/>
      <c r="F19" s="113"/>
    </row>
    <row r="20" spans="1:6" ht="19.149999999999999" customHeight="1" x14ac:dyDescent="0.25">
      <c r="A20" s="270" t="s">
        <v>886</v>
      </c>
      <c r="B20" s="106" t="s">
        <v>887</v>
      </c>
      <c r="C20" s="95" t="s">
        <v>740</v>
      </c>
      <c r="D20" s="96">
        <v>4</v>
      </c>
      <c r="E20" s="269"/>
      <c r="F20" s="113"/>
    </row>
    <row r="21" spans="1:6" ht="19.149999999999999" customHeight="1" x14ac:dyDescent="0.25">
      <c r="A21" s="270" t="s">
        <v>888</v>
      </c>
      <c r="B21" s="106" t="s">
        <v>889</v>
      </c>
      <c r="C21" s="95" t="s">
        <v>740</v>
      </c>
      <c r="D21" s="96">
        <v>4</v>
      </c>
      <c r="E21" s="269"/>
      <c r="F21" s="113"/>
    </row>
    <row r="22" spans="1:6" ht="19.149999999999999" customHeight="1" x14ac:dyDescent="0.25">
      <c r="A22" s="270" t="s">
        <v>890</v>
      </c>
      <c r="B22" s="106" t="s">
        <v>1337</v>
      </c>
      <c r="C22" s="95" t="s">
        <v>740</v>
      </c>
      <c r="D22" s="96">
        <v>4</v>
      </c>
      <c r="E22" s="269"/>
      <c r="F22" s="113"/>
    </row>
    <row r="23" spans="1:6" ht="19.149999999999999" customHeight="1" x14ac:dyDescent="0.25">
      <c r="A23" s="270" t="s">
        <v>891</v>
      </c>
      <c r="B23" s="106" t="s">
        <v>1340</v>
      </c>
      <c r="C23" s="95" t="s">
        <v>740</v>
      </c>
      <c r="D23" s="96">
        <v>2</v>
      </c>
      <c r="E23" s="269"/>
      <c r="F23" s="113"/>
    </row>
    <row r="24" spans="1:6" ht="25.15" customHeight="1" x14ac:dyDescent="0.25">
      <c r="A24" s="270"/>
      <c r="B24" s="99" t="s">
        <v>892</v>
      </c>
      <c r="C24" s="95"/>
      <c r="D24" s="96"/>
      <c r="E24" s="269"/>
      <c r="F24" s="113"/>
    </row>
    <row r="25" spans="1:6" ht="19.149999999999999" customHeight="1" x14ac:dyDescent="0.25">
      <c r="A25" s="270" t="s">
        <v>893</v>
      </c>
      <c r="B25" s="106" t="s">
        <v>1341</v>
      </c>
      <c r="C25" s="95" t="s">
        <v>740</v>
      </c>
      <c r="D25" s="96">
        <v>2</v>
      </c>
      <c r="E25" s="269"/>
      <c r="F25" s="113"/>
    </row>
    <row r="26" spans="1:6" ht="19.149999999999999" customHeight="1" x14ac:dyDescent="0.25">
      <c r="A26" s="270" t="s">
        <v>894</v>
      </c>
      <c r="B26" s="106" t="s">
        <v>1342</v>
      </c>
      <c r="C26" s="95" t="s">
        <v>740</v>
      </c>
      <c r="D26" s="96">
        <v>2</v>
      </c>
      <c r="E26" s="269"/>
      <c r="F26" s="113"/>
    </row>
    <row r="27" spans="1:6" ht="21" customHeight="1" x14ac:dyDescent="0.25">
      <c r="A27" s="270"/>
      <c r="B27" s="99" t="s">
        <v>895</v>
      </c>
      <c r="C27" s="95"/>
      <c r="D27" s="96"/>
      <c r="E27" s="269"/>
      <c r="F27" s="113"/>
    </row>
    <row r="28" spans="1:6" ht="19.899999999999999" customHeight="1" x14ac:dyDescent="0.25">
      <c r="A28" s="270" t="s">
        <v>896</v>
      </c>
      <c r="B28" s="106" t="s">
        <v>1341</v>
      </c>
      <c r="C28" s="95" t="s">
        <v>740</v>
      </c>
      <c r="D28" s="96">
        <v>1</v>
      </c>
      <c r="E28" s="269"/>
      <c r="F28" s="113"/>
    </row>
    <row r="29" spans="1:6" ht="19.899999999999999" customHeight="1" x14ac:dyDescent="0.25">
      <c r="A29" s="270" t="s">
        <v>897</v>
      </c>
      <c r="B29" s="106" t="s">
        <v>1342</v>
      </c>
      <c r="C29" s="95" t="s">
        <v>740</v>
      </c>
      <c r="D29" s="96">
        <v>2</v>
      </c>
      <c r="E29" s="269"/>
      <c r="F29" s="113"/>
    </row>
    <row r="30" spans="1:6" ht="18.600000000000001" customHeight="1" x14ac:dyDescent="0.25">
      <c r="A30" s="270"/>
      <c r="B30" s="99" t="s">
        <v>898</v>
      </c>
      <c r="C30" s="95"/>
      <c r="D30" s="96"/>
      <c r="E30" s="269"/>
      <c r="F30" s="113"/>
    </row>
    <row r="31" spans="1:6" ht="19.899999999999999" customHeight="1" x14ac:dyDescent="0.25">
      <c r="A31" s="270" t="s">
        <v>899</v>
      </c>
      <c r="B31" s="106" t="s">
        <v>900</v>
      </c>
      <c r="C31" s="95" t="s">
        <v>740</v>
      </c>
      <c r="D31" s="96">
        <v>1</v>
      </c>
      <c r="E31" s="269"/>
      <c r="F31" s="113"/>
    </row>
    <row r="32" spans="1:6" ht="19.149999999999999" customHeight="1" x14ac:dyDescent="0.25">
      <c r="A32" s="270" t="s">
        <v>901</v>
      </c>
      <c r="B32" s="106" t="s">
        <v>902</v>
      </c>
      <c r="C32" s="95" t="s">
        <v>740</v>
      </c>
      <c r="D32" s="96">
        <v>1</v>
      </c>
      <c r="E32" s="269"/>
      <c r="F32" s="113"/>
    </row>
    <row r="33" spans="1:6" ht="19.149999999999999" customHeight="1" x14ac:dyDescent="0.25">
      <c r="A33" s="270"/>
      <c r="B33" s="99" t="s">
        <v>903</v>
      </c>
      <c r="C33" s="95"/>
      <c r="D33" s="96"/>
      <c r="E33" s="269"/>
      <c r="F33" s="113"/>
    </row>
    <row r="34" spans="1:6" ht="19.149999999999999" customHeight="1" x14ac:dyDescent="0.25">
      <c r="A34" s="270" t="s">
        <v>904</v>
      </c>
      <c r="B34" s="98" t="s">
        <v>905</v>
      </c>
      <c r="C34" s="95" t="s">
        <v>740</v>
      </c>
      <c r="D34" s="96">
        <v>1</v>
      </c>
      <c r="E34" s="269"/>
      <c r="F34" s="113"/>
    </row>
    <row r="35" spans="1:6" ht="19.149999999999999" customHeight="1" x14ac:dyDescent="0.25">
      <c r="A35" s="270" t="s">
        <v>906</v>
      </c>
      <c r="B35" s="98" t="s">
        <v>907</v>
      </c>
      <c r="C35" s="95" t="s">
        <v>112</v>
      </c>
      <c r="D35" s="108">
        <v>10</v>
      </c>
      <c r="E35" s="269"/>
      <c r="F35" s="113"/>
    </row>
    <row r="36" spans="1:6" ht="19.899999999999999" customHeight="1" x14ac:dyDescent="0.25">
      <c r="A36" s="264"/>
      <c r="B36" s="99" t="s">
        <v>908</v>
      </c>
      <c r="C36" s="95"/>
      <c r="D36" s="96"/>
      <c r="E36" s="269"/>
      <c r="F36" s="113"/>
    </row>
    <row r="37" spans="1:6" ht="25.5" x14ac:dyDescent="0.25">
      <c r="A37" s="270" t="s">
        <v>909</v>
      </c>
      <c r="B37" s="106" t="s">
        <v>910</v>
      </c>
      <c r="C37" s="95" t="s">
        <v>127</v>
      </c>
      <c r="D37" s="96">
        <v>1</v>
      </c>
      <c r="E37" s="269"/>
      <c r="F37" s="113"/>
    </row>
    <row r="38" spans="1:6" x14ac:dyDescent="0.25">
      <c r="A38" s="270"/>
      <c r="B38" s="106"/>
      <c r="C38" s="95"/>
      <c r="D38" s="96"/>
      <c r="E38" s="269"/>
      <c r="F38" s="113"/>
    </row>
    <row r="39" spans="1:6" s="253" customFormat="1" ht="25.5" x14ac:dyDescent="0.25">
      <c r="A39" s="270" t="s">
        <v>911</v>
      </c>
      <c r="B39" s="106" t="s">
        <v>912</v>
      </c>
      <c r="C39" s="95" t="s">
        <v>127</v>
      </c>
      <c r="D39" s="96">
        <v>1</v>
      </c>
      <c r="E39" s="269"/>
      <c r="F39" s="113"/>
    </row>
    <row r="40" spans="1:6" x14ac:dyDescent="0.25">
      <c r="A40" s="271"/>
      <c r="B40" s="558" t="s">
        <v>913</v>
      </c>
      <c r="C40" s="559"/>
      <c r="D40" s="559"/>
      <c r="E40" s="560"/>
      <c r="F40" s="453">
        <f>SUM(F9:F39)</f>
        <v>0</v>
      </c>
    </row>
    <row r="41" spans="1:6" x14ac:dyDescent="0.25">
      <c r="A41" s="272"/>
      <c r="B41" s="561"/>
      <c r="C41" s="562"/>
      <c r="D41" s="562"/>
      <c r="E41" s="563"/>
      <c r="F41" s="273"/>
    </row>
    <row r="184" ht="25.15" customHeight="1" x14ac:dyDescent="0.25"/>
    <row r="213" ht="27.4" customHeight="1" x14ac:dyDescent="0.25"/>
  </sheetData>
  <mergeCells count="1">
    <mergeCell ref="B40:E41"/>
  </mergeCells>
  <printOptions horizontalCentered="1" verticalCentered="1"/>
  <pageMargins left="0.59055118110236227" right="0.39370078740157483" top="0.59055118110236227" bottom="0.59055118110236227" header="0.39370078740157483" footer="0.19685039370078741"/>
  <pageSetup paperSize="9" scale="84" orientation="portrait" r:id="rId1"/>
  <headerFooter alignWithMargins="0">
    <oddFooter>&amp;C&amp;P&amp;RMechanical Inst.</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K213"/>
  <sheetViews>
    <sheetView view="pageBreakPreview" topLeftCell="A30" zoomScale="107" zoomScaleNormal="122" zoomScaleSheetLayoutView="107" workbookViewId="0">
      <selection activeCell="F35" sqref="F35"/>
    </sheetView>
  </sheetViews>
  <sheetFormatPr defaultColWidth="8.7109375" defaultRowHeight="12.75" x14ac:dyDescent="0.25"/>
  <cols>
    <col min="1" max="1" width="7.5703125" style="246" customWidth="1"/>
    <col min="2" max="2" width="50.42578125" style="246" customWidth="1"/>
    <col min="3" max="3" width="7.42578125" style="247" customWidth="1"/>
    <col min="4" max="4" width="10.5703125" style="246" customWidth="1"/>
    <col min="5" max="5" width="10.28515625" style="246" customWidth="1"/>
    <col min="6" max="6" width="15.140625" style="246" customWidth="1"/>
    <col min="7" max="16384" width="8.7109375" style="246"/>
  </cols>
  <sheetData>
    <row r="1" spans="1:6" x14ac:dyDescent="0.25">
      <c r="A1" s="245" t="str">
        <f>'Bill 1- Otter Pools'!A1</f>
        <v>THE NATIONAL ZOOLOGICAL GARDENS OF SOUTH AFRICA IN PRETORIA</v>
      </c>
    </row>
    <row r="2" spans="1:6" x14ac:dyDescent="0.25">
      <c r="A2" s="245" t="str">
        <f>'Bill 1- Otter Pools'!A2</f>
        <v>MECHANICAL INSTALLATIONS</v>
      </c>
    </row>
    <row r="4" spans="1:6" ht="23.45" customHeight="1" x14ac:dyDescent="0.25">
      <c r="A4" s="274" t="s">
        <v>14</v>
      </c>
      <c r="B4" s="275" t="s">
        <v>2</v>
      </c>
      <c r="C4" s="276" t="s">
        <v>16</v>
      </c>
      <c r="D4" s="275" t="s">
        <v>914</v>
      </c>
      <c r="E4" s="451" t="s">
        <v>17</v>
      </c>
      <c r="F4" s="290" t="s">
        <v>3</v>
      </c>
    </row>
    <row r="5" spans="1:6" x14ac:dyDescent="0.25">
      <c r="A5" s="277"/>
      <c r="B5" s="278"/>
      <c r="C5" s="279"/>
      <c r="D5" s="278"/>
      <c r="E5" s="278"/>
      <c r="F5" s="278"/>
    </row>
    <row r="6" spans="1:6" x14ac:dyDescent="0.25">
      <c r="A6" s="280">
        <v>2</v>
      </c>
      <c r="B6" s="281" t="s">
        <v>915</v>
      </c>
      <c r="C6" s="279"/>
      <c r="D6" s="278"/>
      <c r="E6" s="278"/>
      <c r="F6" s="278"/>
    </row>
    <row r="7" spans="1:6" x14ac:dyDescent="0.25">
      <c r="A7" s="282"/>
      <c r="B7" s="283"/>
      <c r="C7" s="279"/>
      <c r="D7" s="278"/>
      <c r="E7" s="278"/>
      <c r="F7" s="278"/>
    </row>
    <row r="8" spans="1:6" ht="96" customHeight="1" x14ac:dyDescent="0.25">
      <c r="A8" s="284"/>
      <c r="B8" s="99" t="s">
        <v>916</v>
      </c>
      <c r="C8" s="285"/>
      <c r="D8" s="284"/>
      <c r="E8" s="284"/>
      <c r="F8" s="284"/>
    </row>
    <row r="9" spans="1:6" ht="9" customHeight="1" x14ac:dyDescent="0.25">
      <c r="A9" s="286"/>
      <c r="B9" s="99"/>
      <c r="C9" s="285"/>
      <c r="D9" s="284"/>
      <c r="E9" s="284"/>
      <c r="F9" s="284"/>
    </row>
    <row r="10" spans="1:6" ht="29.45" customHeight="1" x14ac:dyDescent="0.25">
      <c r="A10" s="286"/>
      <c r="B10" s="109" t="s">
        <v>878</v>
      </c>
      <c r="C10" s="285"/>
      <c r="D10" s="96"/>
      <c r="E10" s="284"/>
      <c r="F10" s="284"/>
    </row>
    <row r="11" spans="1:6" ht="22.9" customHeight="1" x14ac:dyDescent="0.25">
      <c r="A11" s="270" t="s">
        <v>183</v>
      </c>
      <c r="B11" s="106" t="s">
        <v>917</v>
      </c>
      <c r="C11" s="285" t="s">
        <v>112</v>
      </c>
      <c r="D11" s="96">
        <v>30</v>
      </c>
      <c r="E11" s="284"/>
      <c r="F11" s="284"/>
    </row>
    <row r="12" spans="1:6" ht="21" customHeight="1" x14ac:dyDescent="0.25">
      <c r="A12" s="270" t="s">
        <v>188</v>
      </c>
      <c r="B12" s="106" t="s">
        <v>918</v>
      </c>
      <c r="C12" s="285" t="s">
        <v>112</v>
      </c>
      <c r="D12" s="96">
        <v>10</v>
      </c>
      <c r="E12" s="284"/>
      <c r="F12" s="284"/>
    </row>
    <row r="13" spans="1:6" ht="21" customHeight="1" x14ac:dyDescent="0.25">
      <c r="A13" s="270"/>
      <c r="B13" s="109" t="s">
        <v>919</v>
      </c>
      <c r="C13" s="285"/>
      <c r="D13" s="96"/>
      <c r="E13" s="284"/>
      <c r="F13" s="284"/>
    </row>
    <row r="14" spans="1:6" ht="21" customHeight="1" x14ac:dyDescent="0.25">
      <c r="A14" s="270" t="s">
        <v>191</v>
      </c>
      <c r="B14" s="106" t="s">
        <v>1343</v>
      </c>
      <c r="C14" s="285" t="s">
        <v>740</v>
      </c>
      <c r="D14" s="96">
        <v>1</v>
      </c>
      <c r="E14" s="284"/>
      <c r="F14" s="284"/>
    </row>
    <row r="15" spans="1:6" ht="21.6" customHeight="1" x14ac:dyDescent="0.25">
      <c r="A15" s="270" t="s">
        <v>193</v>
      </c>
      <c r="B15" s="106" t="s">
        <v>920</v>
      </c>
      <c r="C15" s="285" t="s">
        <v>740</v>
      </c>
      <c r="D15" s="96">
        <v>1</v>
      </c>
      <c r="E15" s="284"/>
      <c r="F15" s="284"/>
    </row>
    <row r="16" spans="1:6" ht="27.4" customHeight="1" x14ac:dyDescent="0.25">
      <c r="A16" s="270" t="s">
        <v>196</v>
      </c>
      <c r="B16" s="106" t="s">
        <v>921</v>
      </c>
      <c r="C16" s="285" t="s">
        <v>740</v>
      </c>
      <c r="D16" s="96">
        <v>4</v>
      </c>
      <c r="E16" s="284"/>
      <c r="F16" s="284"/>
    </row>
    <row r="17" spans="1:11" ht="27.4" customHeight="1" x14ac:dyDescent="0.25">
      <c r="A17" s="270" t="s">
        <v>324</v>
      </c>
      <c r="B17" s="98" t="s">
        <v>922</v>
      </c>
      <c r="C17" s="285" t="s">
        <v>923</v>
      </c>
      <c r="D17" s="96">
        <v>1</v>
      </c>
      <c r="E17" s="284"/>
      <c r="F17" s="284"/>
    </row>
    <row r="18" spans="1:11" ht="40.9" customHeight="1" x14ac:dyDescent="0.25">
      <c r="A18" s="270" t="s">
        <v>325</v>
      </c>
      <c r="B18" s="98" t="s">
        <v>924</v>
      </c>
      <c r="C18" s="285" t="s">
        <v>127</v>
      </c>
      <c r="D18" s="96">
        <v>1</v>
      </c>
      <c r="E18" s="284"/>
      <c r="F18" s="284"/>
    </row>
    <row r="19" spans="1:11" ht="19.899999999999999" customHeight="1" x14ac:dyDescent="0.25">
      <c r="A19" s="270" t="s">
        <v>326</v>
      </c>
      <c r="B19" s="98" t="s">
        <v>1358</v>
      </c>
      <c r="C19" s="285" t="s">
        <v>740</v>
      </c>
      <c r="D19" s="96">
        <v>1</v>
      </c>
      <c r="E19" s="284"/>
      <c r="F19" s="284"/>
    </row>
    <row r="20" spans="1:11" ht="23.45" customHeight="1" x14ac:dyDescent="0.25">
      <c r="A20" s="270" t="s">
        <v>327</v>
      </c>
      <c r="B20" s="98" t="s">
        <v>907</v>
      </c>
      <c r="C20" s="285" t="s">
        <v>112</v>
      </c>
      <c r="D20" s="108">
        <v>20</v>
      </c>
      <c r="E20" s="284"/>
      <c r="F20" s="284"/>
    </row>
    <row r="21" spans="1:11" x14ac:dyDescent="0.25">
      <c r="A21" s="286"/>
      <c r="B21" s="98"/>
      <c r="C21" s="285"/>
      <c r="D21" s="287"/>
      <c r="E21" s="284"/>
      <c r="F21" s="284"/>
    </row>
    <row r="22" spans="1:11" ht="27" customHeight="1" x14ac:dyDescent="0.25">
      <c r="A22" s="286" t="s">
        <v>328</v>
      </c>
      <c r="B22" s="98" t="s">
        <v>925</v>
      </c>
      <c r="C22" s="285" t="s">
        <v>127</v>
      </c>
      <c r="D22" s="287">
        <v>1</v>
      </c>
      <c r="E22" s="284"/>
      <c r="F22" s="284"/>
    </row>
    <row r="23" spans="1:11" x14ac:dyDescent="0.25">
      <c r="A23" s="286"/>
      <c r="B23" s="98"/>
      <c r="C23" s="285"/>
      <c r="D23" s="287"/>
      <c r="E23" s="284"/>
      <c r="F23" s="284"/>
    </row>
    <row r="24" spans="1:11" ht="21.4" customHeight="1" x14ac:dyDescent="0.25">
      <c r="A24" s="286"/>
      <c r="B24" s="110" t="s">
        <v>926</v>
      </c>
      <c r="C24" s="285"/>
      <c r="D24" s="287"/>
      <c r="E24" s="284"/>
      <c r="F24" s="284"/>
      <c r="K24" s="98"/>
    </row>
    <row r="25" spans="1:11" ht="27" customHeight="1" x14ac:dyDescent="0.25">
      <c r="A25" s="286" t="s">
        <v>329</v>
      </c>
      <c r="B25" s="98" t="s">
        <v>927</v>
      </c>
      <c r="C25" s="285" t="s">
        <v>127</v>
      </c>
      <c r="D25" s="287">
        <v>1</v>
      </c>
      <c r="E25" s="284"/>
      <c r="F25" s="284"/>
    </row>
    <row r="26" spans="1:11" ht="32.450000000000003" customHeight="1" x14ac:dyDescent="0.25">
      <c r="A26" s="286" t="s">
        <v>330</v>
      </c>
      <c r="B26" s="98" t="s">
        <v>912</v>
      </c>
      <c r="C26" s="285" t="s">
        <v>127</v>
      </c>
      <c r="D26" s="287">
        <v>1</v>
      </c>
      <c r="E26" s="284"/>
      <c r="F26" s="284"/>
    </row>
    <row r="27" spans="1:11" ht="27" customHeight="1" x14ac:dyDescent="0.25">
      <c r="A27" s="286"/>
      <c r="B27" s="98"/>
      <c r="C27" s="285"/>
      <c r="D27" s="287"/>
      <c r="E27" s="284"/>
      <c r="F27" s="284"/>
    </row>
    <row r="28" spans="1:11" ht="27" customHeight="1" x14ac:dyDescent="0.25">
      <c r="A28" s="286"/>
      <c r="B28" s="98"/>
      <c r="C28" s="285"/>
      <c r="D28" s="287"/>
      <c r="E28" s="284"/>
      <c r="F28" s="284"/>
    </row>
    <row r="29" spans="1:11" ht="27" customHeight="1" x14ac:dyDescent="0.25">
      <c r="A29" s="286"/>
      <c r="B29" s="98"/>
      <c r="C29" s="285"/>
      <c r="D29" s="287"/>
      <c r="E29" s="284"/>
      <c r="F29" s="284"/>
    </row>
    <row r="30" spans="1:11" ht="27" customHeight="1" x14ac:dyDescent="0.25">
      <c r="A30" s="286"/>
      <c r="B30" s="98"/>
      <c r="C30" s="285"/>
      <c r="D30" s="287"/>
      <c r="E30" s="284"/>
      <c r="F30" s="284"/>
    </row>
    <row r="31" spans="1:11" ht="27" customHeight="1" x14ac:dyDescent="0.25">
      <c r="A31" s="286"/>
      <c r="B31" s="98"/>
      <c r="C31" s="285"/>
      <c r="D31" s="287"/>
      <c r="E31" s="284"/>
      <c r="F31" s="284"/>
    </row>
    <row r="32" spans="1:11" ht="18" customHeight="1" x14ac:dyDescent="0.25">
      <c r="A32" s="286"/>
      <c r="B32" s="107"/>
      <c r="C32" s="285"/>
      <c r="D32" s="287"/>
      <c r="E32" s="284"/>
      <c r="F32" s="284"/>
    </row>
    <row r="33" spans="1:6" x14ac:dyDescent="0.25">
      <c r="A33" s="286"/>
      <c r="B33" s="288"/>
      <c r="C33" s="285"/>
      <c r="D33" s="287"/>
      <c r="E33" s="284"/>
      <c r="F33" s="284"/>
    </row>
    <row r="34" spans="1:6" ht="13.35" customHeight="1" x14ac:dyDescent="0.25">
      <c r="A34" s="286"/>
      <c r="B34" s="288"/>
      <c r="C34" s="285"/>
      <c r="D34" s="287"/>
      <c r="E34" s="284"/>
      <c r="F34" s="284"/>
    </row>
    <row r="35" spans="1:6" ht="29.45" customHeight="1" x14ac:dyDescent="0.25">
      <c r="A35" s="289"/>
      <c r="B35" s="564" t="s">
        <v>913</v>
      </c>
      <c r="C35" s="565"/>
      <c r="D35" s="565"/>
      <c r="E35" s="566"/>
      <c r="F35" s="275"/>
    </row>
    <row r="184" ht="25.15" customHeight="1" x14ac:dyDescent="0.25"/>
    <row r="213" ht="27.4" customHeight="1" x14ac:dyDescent="0.25"/>
  </sheetData>
  <mergeCells count="1">
    <mergeCell ref="B35:E35"/>
  </mergeCells>
  <printOptions horizontalCentered="1" verticalCentered="1"/>
  <pageMargins left="0.59055118110236227" right="0.39370078740157483" top="0.59055118110236227" bottom="0.59055118110236227" header="0.39370078740157483" footer="0.19685039370078741"/>
  <pageSetup paperSize="9" scale="88" orientation="portrait" r:id="rId1"/>
  <headerFooter alignWithMargins="0">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F213"/>
  <sheetViews>
    <sheetView view="pageBreakPreview" zoomScaleNormal="100" zoomScaleSheetLayoutView="100" workbookViewId="0">
      <selection activeCell="F43" sqref="F43"/>
    </sheetView>
  </sheetViews>
  <sheetFormatPr defaultColWidth="8.7109375" defaultRowHeight="12.75" x14ac:dyDescent="0.25"/>
  <cols>
    <col min="1" max="1" width="8.7109375" style="246"/>
    <col min="2" max="2" width="50" style="246" customWidth="1"/>
    <col min="3" max="3" width="8.7109375" style="247"/>
    <col min="4" max="4" width="8.7109375" style="246"/>
    <col min="5" max="5" width="10.140625" style="246" bestFit="1" customWidth="1"/>
    <col min="6" max="6" width="16.42578125" style="246" customWidth="1"/>
    <col min="7" max="16384" width="8.7109375" style="246"/>
  </cols>
  <sheetData>
    <row r="1" spans="1:6" x14ac:dyDescent="0.25">
      <c r="A1" s="245" t="str">
        <f>'Bill 2-Seal Pool'!A1</f>
        <v>THE NATIONAL ZOOLOGICAL GARDENS OF SOUTH AFRICA IN PRETORIA</v>
      </c>
    </row>
    <row r="2" spans="1:6" x14ac:dyDescent="0.25">
      <c r="A2" s="248" t="str">
        <f>'Bill 2-Seal Pool'!A2</f>
        <v>MECHANICAL INSTALLATIONS</v>
      </c>
      <c r="B2" s="249"/>
      <c r="C2" s="250"/>
      <c r="D2" s="251"/>
      <c r="E2" s="251"/>
      <c r="F2" s="252"/>
    </row>
    <row r="3" spans="1:6" x14ac:dyDescent="0.25">
      <c r="A3" s="253"/>
      <c r="B3" s="249"/>
      <c r="C3" s="254"/>
      <c r="D3" s="255"/>
      <c r="E3" s="255"/>
      <c r="F3" s="256"/>
    </row>
    <row r="4" spans="1:6" x14ac:dyDescent="0.25">
      <c r="A4" s="257" t="s">
        <v>14</v>
      </c>
      <c r="B4" s="258" t="s">
        <v>2</v>
      </c>
      <c r="C4" s="259" t="s">
        <v>16</v>
      </c>
      <c r="D4" s="259" t="s">
        <v>89</v>
      </c>
      <c r="E4" s="257" t="s">
        <v>873</v>
      </c>
      <c r="F4" s="290" t="s">
        <v>3</v>
      </c>
    </row>
    <row r="5" spans="1:6" x14ac:dyDescent="0.25">
      <c r="A5" s="260"/>
      <c r="B5" s="261"/>
      <c r="C5" s="262"/>
      <c r="D5" s="262"/>
      <c r="E5" s="263"/>
      <c r="F5" s="263"/>
    </row>
    <row r="6" spans="1:6" ht="26.45" customHeight="1" x14ac:dyDescent="0.25">
      <c r="A6" s="264">
        <v>3</v>
      </c>
      <c r="B6" s="109" t="s">
        <v>928</v>
      </c>
      <c r="C6" s="112"/>
      <c r="D6" s="112"/>
      <c r="E6" s="113"/>
      <c r="F6" s="113"/>
    </row>
    <row r="7" spans="1:6" x14ac:dyDescent="0.25">
      <c r="A7" s="265"/>
      <c r="B7" s="106"/>
      <c r="C7" s="112"/>
      <c r="D7" s="112"/>
      <c r="E7" s="113"/>
      <c r="F7" s="113"/>
    </row>
    <row r="8" spans="1:6" ht="78" customHeight="1" x14ac:dyDescent="0.25">
      <c r="A8" s="111"/>
      <c r="B8" s="109" t="s">
        <v>875</v>
      </c>
      <c r="C8" s="112"/>
      <c r="D8" s="112"/>
      <c r="E8" s="113"/>
      <c r="F8" s="113"/>
    </row>
    <row r="9" spans="1:6" ht="15.6" customHeight="1" x14ac:dyDescent="0.25">
      <c r="A9" s="265"/>
      <c r="B9" s="99"/>
      <c r="C9" s="112"/>
      <c r="D9" s="112"/>
      <c r="E9" s="113"/>
      <c r="F9" s="113"/>
    </row>
    <row r="10" spans="1:6" ht="25.9" customHeight="1" x14ac:dyDescent="0.25">
      <c r="A10" s="96" t="s">
        <v>197</v>
      </c>
      <c r="B10" s="106" t="s">
        <v>929</v>
      </c>
      <c r="C10" s="95" t="s">
        <v>740</v>
      </c>
      <c r="D10" s="96">
        <v>2</v>
      </c>
      <c r="E10" s="266"/>
      <c r="F10" s="267"/>
    </row>
    <row r="11" spans="1:6" x14ac:dyDescent="0.25">
      <c r="A11" s="268"/>
      <c r="B11" s="106"/>
      <c r="C11" s="95"/>
      <c r="D11" s="106"/>
      <c r="E11" s="269"/>
      <c r="F11" s="267"/>
    </row>
    <row r="12" spans="1:6" ht="25.5" x14ac:dyDescent="0.25">
      <c r="A12" s="268" t="s">
        <v>198</v>
      </c>
      <c r="B12" s="106" t="s">
        <v>930</v>
      </c>
      <c r="C12" s="95" t="s">
        <v>740</v>
      </c>
      <c r="D12" s="96">
        <v>2</v>
      </c>
      <c r="E12" s="269"/>
      <c r="F12" s="267"/>
    </row>
    <row r="13" spans="1:6" x14ac:dyDescent="0.25">
      <c r="A13" s="268"/>
      <c r="B13" s="106"/>
      <c r="C13" s="95"/>
      <c r="D13" s="96"/>
      <c r="E13" s="269"/>
      <c r="F13" s="267"/>
    </row>
    <row r="14" spans="1:6" x14ac:dyDescent="0.25">
      <c r="A14" s="268" t="s">
        <v>199</v>
      </c>
      <c r="B14" s="106" t="s">
        <v>1344</v>
      </c>
      <c r="C14" s="95" t="s">
        <v>740</v>
      </c>
      <c r="D14" s="96">
        <v>1</v>
      </c>
      <c r="E14" s="269"/>
      <c r="F14" s="267"/>
    </row>
    <row r="15" spans="1:6" x14ac:dyDescent="0.25">
      <c r="A15" s="268"/>
      <c r="B15" s="106"/>
      <c r="C15" s="95"/>
      <c r="D15" s="106"/>
      <c r="E15" s="269"/>
      <c r="F15" s="267"/>
    </row>
    <row r="16" spans="1:6" x14ac:dyDescent="0.25">
      <c r="A16" s="268" t="s">
        <v>200</v>
      </c>
      <c r="B16" s="106" t="s">
        <v>1345</v>
      </c>
      <c r="C16" s="95" t="s">
        <v>112</v>
      </c>
      <c r="D16" s="96">
        <v>10</v>
      </c>
      <c r="E16" s="269"/>
      <c r="F16" s="267"/>
    </row>
    <row r="17" spans="1:6" x14ac:dyDescent="0.25">
      <c r="A17" s="268"/>
      <c r="B17" s="106"/>
      <c r="C17" s="95"/>
      <c r="D17" s="96"/>
      <c r="E17" s="269"/>
      <c r="F17" s="267"/>
    </row>
    <row r="18" spans="1:6" ht="40.15" customHeight="1" x14ac:dyDescent="0.25">
      <c r="A18" s="268" t="s">
        <v>202</v>
      </c>
      <c r="B18" s="106" t="s">
        <v>931</v>
      </c>
      <c r="C18" s="95" t="s">
        <v>127</v>
      </c>
      <c r="D18" s="96">
        <v>1</v>
      </c>
      <c r="E18" s="269"/>
      <c r="F18" s="267"/>
    </row>
    <row r="19" spans="1:6" x14ac:dyDescent="0.25">
      <c r="A19" s="268"/>
      <c r="B19" s="106"/>
      <c r="C19" s="95"/>
      <c r="D19" s="96"/>
      <c r="E19" s="269"/>
      <c r="F19" s="267"/>
    </row>
    <row r="20" spans="1:6" x14ac:dyDescent="0.25">
      <c r="A20" s="111"/>
      <c r="B20" s="109" t="s">
        <v>932</v>
      </c>
      <c r="C20" s="100"/>
      <c r="D20" s="101"/>
      <c r="E20" s="269"/>
      <c r="F20" s="267"/>
    </row>
    <row r="21" spans="1:6" x14ac:dyDescent="0.25">
      <c r="A21" s="268"/>
      <c r="B21" s="106"/>
      <c r="C21" s="95"/>
      <c r="D21" s="96"/>
      <c r="E21" s="269"/>
      <c r="F21" s="267"/>
    </row>
    <row r="22" spans="1:6" ht="25.35" customHeight="1" x14ac:dyDescent="0.25">
      <c r="A22" s="268" t="s">
        <v>323</v>
      </c>
      <c r="B22" s="106" t="s">
        <v>927</v>
      </c>
      <c r="C22" s="95" t="s">
        <v>127</v>
      </c>
      <c r="D22" s="96">
        <v>1</v>
      </c>
      <c r="E22" s="269"/>
      <c r="F22" s="267"/>
    </row>
    <row r="23" spans="1:6" x14ac:dyDescent="0.25">
      <c r="A23" s="268"/>
      <c r="B23" s="106"/>
      <c r="C23" s="95"/>
      <c r="D23" s="96"/>
      <c r="E23" s="269"/>
      <c r="F23" s="267"/>
    </row>
    <row r="24" spans="1:6" ht="24.6" customHeight="1" x14ac:dyDescent="0.25">
      <c r="A24" s="268" t="s">
        <v>933</v>
      </c>
      <c r="B24" s="106" t="s">
        <v>934</v>
      </c>
      <c r="C24" s="95" t="s">
        <v>127</v>
      </c>
      <c r="D24" s="96">
        <v>1</v>
      </c>
      <c r="E24" s="269"/>
      <c r="F24" s="267"/>
    </row>
    <row r="25" spans="1:6" x14ac:dyDescent="0.25">
      <c r="A25" s="270"/>
      <c r="B25" s="106"/>
      <c r="C25" s="95"/>
      <c r="D25" s="96"/>
      <c r="E25" s="269"/>
      <c r="F25" s="113"/>
    </row>
    <row r="26" spans="1:6" x14ac:dyDescent="0.25">
      <c r="A26" s="270"/>
      <c r="B26" s="106"/>
      <c r="C26" s="95"/>
      <c r="D26" s="96"/>
      <c r="E26" s="269"/>
      <c r="F26" s="113"/>
    </row>
    <row r="27" spans="1:6" x14ac:dyDescent="0.25">
      <c r="A27" s="270"/>
      <c r="B27" s="106"/>
      <c r="C27" s="95"/>
      <c r="D27" s="96"/>
      <c r="E27" s="269"/>
      <c r="F27" s="113"/>
    </row>
    <row r="28" spans="1:6" x14ac:dyDescent="0.25">
      <c r="A28" s="270"/>
      <c r="B28" s="106"/>
      <c r="C28" s="95"/>
      <c r="D28" s="96"/>
      <c r="E28" s="269"/>
      <c r="F28" s="113"/>
    </row>
    <row r="29" spans="1:6" x14ac:dyDescent="0.25">
      <c r="A29" s="270"/>
      <c r="B29" s="106"/>
      <c r="C29" s="95"/>
      <c r="D29" s="96"/>
      <c r="E29" s="269"/>
      <c r="F29" s="113"/>
    </row>
    <row r="30" spans="1:6" x14ac:dyDescent="0.25">
      <c r="A30" s="270"/>
      <c r="B30" s="106"/>
      <c r="C30" s="95"/>
      <c r="D30" s="96"/>
      <c r="E30" s="269"/>
      <c r="F30" s="113"/>
    </row>
    <row r="31" spans="1:6" x14ac:dyDescent="0.25">
      <c r="A31" s="270"/>
      <c r="B31" s="106"/>
      <c r="C31" s="95"/>
      <c r="D31" s="96"/>
      <c r="E31" s="269"/>
      <c r="F31" s="113"/>
    </row>
    <row r="32" spans="1:6" x14ac:dyDescent="0.25">
      <c r="A32" s="270"/>
      <c r="B32" s="106"/>
      <c r="C32" s="95"/>
      <c r="D32" s="96"/>
      <c r="E32" s="269"/>
      <c r="F32" s="113"/>
    </row>
    <row r="33" spans="1:6" x14ac:dyDescent="0.25">
      <c r="A33" s="270"/>
      <c r="B33" s="106"/>
      <c r="C33" s="95"/>
      <c r="D33" s="96"/>
      <c r="E33" s="269"/>
      <c r="F33" s="113"/>
    </row>
    <row r="34" spans="1:6" x14ac:dyDescent="0.25">
      <c r="A34" s="270"/>
      <c r="B34" s="106"/>
      <c r="C34" s="95"/>
      <c r="D34" s="96"/>
      <c r="E34" s="269"/>
      <c r="F34" s="113"/>
    </row>
    <row r="35" spans="1:6" x14ac:dyDescent="0.25">
      <c r="A35" s="270"/>
      <c r="B35" s="106"/>
      <c r="C35" s="95"/>
      <c r="D35" s="96"/>
      <c r="E35" s="269"/>
      <c r="F35" s="113"/>
    </row>
    <row r="36" spans="1:6" x14ac:dyDescent="0.25">
      <c r="A36" s="270"/>
      <c r="B36" s="106"/>
      <c r="C36" s="95"/>
      <c r="D36" s="96"/>
      <c r="E36" s="269"/>
      <c r="F36" s="113"/>
    </row>
    <row r="37" spans="1:6" x14ac:dyDescent="0.25">
      <c r="A37" s="270"/>
      <c r="B37" s="106"/>
      <c r="C37" s="95"/>
      <c r="D37" s="96"/>
      <c r="E37" s="269"/>
      <c r="F37" s="113"/>
    </row>
    <row r="38" spans="1:6" x14ac:dyDescent="0.25">
      <c r="A38" s="270"/>
      <c r="B38" s="106"/>
      <c r="C38" s="95"/>
      <c r="D38" s="96"/>
      <c r="E38" s="267"/>
      <c r="F38" s="113"/>
    </row>
    <row r="39" spans="1:6" x14ac:dyDescent="0.25">
      <c r="A39" s="270"/>
      <c r="B39" s="106"/>
      <c r="C39" s="95"/>
      <c r="D39" s="96"/>
      <c r="E39" s="269"/>
      <c r="F39" s="113"/>
    </row>
    <row r="40" spans="1:6" x14ac:dyDescent="0.25">
      <c r="A40" s="270"/>
      <c r="B40" s="106"/>
      <c r="C40" s="95"/>
      <c r="D40" s="96"/>
      <c r="E40" s="269"/>
      <c r="F40" s="113"/>
    </row>
    <row r="41" spans="1:6" x14ac:dyDescent="0.25">
      <c r="A41" s="268"/>
      <c r="B41" s="106"/>
      <c r="C41" s="95"/>
      <c r="D41" s="96"/>
      <c r="E41" s="269"/>
      <c r="F41" s="113"/>
    </row>
    <row r="42" spans="1:6" x14ac:dyDescent="0.25">
      <c r="A42" s="264"/>
      <c r="B42" s="99"/>
      <c r="C42" s="95"/>
      <c r="D42" s="96"/>
      <c r="E42" s="269"/>
      <c r="F42" s="113"/>
    </row>
    <row r="43" spans="1:6" x14ac:dyDescent="0.25">
      <c r="A43" s="271"/>
      <c r="B43" s="558" t="s">
        <v>913</v>
      </c>
      <c r="C43" s="559"/>
      <c r="D43" s="559"/>
      <c r="E43" s="560"/>
      <c r="F43" s="453"/>
    </row>
    <row r="44" spans="1:6" x14ac:dyDescent="0.25">
      <c r="A44" s="272"/>
      <c r="B44" s="561"/>
      <c r="C44" s="562"/>
      <c r="D44" s="562"/>
      <c r="E44" s="563"/>
      <c r="F44" s="273"/>
    </row>
    <row r="184" ht="25.15" customHeight="1" x14ac:dyDescent="0.25"/>
    <row r="213" ht="27.4" customHeight="1" x14ac:dyDescent="0.25"/>
  </sheetData>
  <mergeCells count="1">
    <mergeCell ref="B43:E44"/>
  </mergeCells>
  <printOptions horizontalCentered="1" verticalCentered="1"/>
  <pageMargins left="0.59055118110236227" right="0.39370078740157483" top="0.59055118110236227" bottom="0.59055118110236227" header="0.39370078740157483" footer="0.19685039370078741"/>
  <pageSetup paperSize="9" scale="90" orientation="portrait" r:id="rId1"/>
  <headerFooter alignWithMargins="0">
    <oddFooter>&amp;C&amp;P</oddFooter>
  </headerFooter>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Summary</vt:lpstr>
      <vt:lpstr>P and Gs</vt:lpstr>
      <vt:lpstr>Building Works Summary</vt:lpstr>
      <vt:lpstr>Building Works</vt:lpstr>
      <vt:lpstr>Electr summ</vt:lpstr>
      <vt:lpstr>Electrical Inst</vt:lpstr>
      <vt:lpstr>mech summ</vt:lpstr>
      <vt:lpstr>Bill 1- Otter Pools</vt:lpstr>
      <vt:lpstr>Bill 2-Seal Pool</vt:lpstr>
      <vt:lpstr>Bill 3-Penguin Pool</vt:lpstr>
      <vt:lpstr>'mech summ'!_xz01</vt:lpstr>
      <vt:lpstr>'Bill 1- Otter Pools'!Print_Area</vt:lpstr>
      <vt:lpstr>'Bill 2-Seal Pool'!Print_Area</vt:lpstr>
      <vt:lpstr>'Bill 3-Penguin Pool'!Print_Area</vt:lpstr>
      <vt:lpstr>'Building Works'!Print_Area</vt:lpstr>
      <vt:lpstr>'Building Works Summary'!Print_Area</vt:lpstr>
      <vt:lpstr>'Electrical Inst'!Print_Area</vt:lpstr>
      <vt:lpstr>'mech summ'!Print_Area</vt:lpstr>
      <vt:lpstr>'P and Gs'!Print_Area</vt:lpstr>
      <vt:lpstr>Summary!Print_Area</vt:lpstr>
      <vt:lpstr>'Bill 1- Otter Pools'!Print_Titles</vt:lpstr>
      <vt:lpstr>'Building Works'!Print_Titles</vt:lpstr>
      <vt:lpstr>'Building Works Summary'!Print_Titles</vt:lpstr>
      <vt:lpstr>'mech summ'!Print_Titles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Rector Vukeya</cp:lastModifiedBy>
  <cp:lastPrinted>2022-10-15T15:19:20Z</cp:lastPrinted>
  <dcterms:created xsi:type="dcterms:W3CDTF">2022-02-24T19:18:59Z</dcterms:created>
  <dcterms:modified xsi:type="dcterms:W3CDTF">2022-11-01T12:20:29Z</dcterms:modified>
</cp:coreProperties>
</file>